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0" yWindow="0" windowWidth="36920" windowHeight="18380" tabRatio="500"/>
  </bookViews>
  <sheets>
    <sheet name="Lexington Tax Rank Hi-Lo Mass." sheetId="1" r:id="rId1"/>
    <sheet name="Composite unimproved Lex house" sheetId="2" r:id="rId2"/>
    <sheet name="Role of &quot;new growth&quot;" sheetId="3" r:id="rId3"/>
    <sheet name="Past Overrides, Debt exclusions" sheetId="4" r:id="rId4"/>
    <sheet name="Typical tax Prop 2.5+overrides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2" l="1"/>
  <c r="N5" i="2"/>
  <c r="N4" i="2"/>
  <c r="AZ5" i="2"/>
  <c r="I39" i="3"/>
  <c r="I37" i="3"/>
  <c r="I36" i="3"/>
  <c r="I35" i="3"/>
  <c r="I34" i="3"/>
  <c r="I33" i="3"/>
  <c r="H9" i="5"/>
  <c r="H7" i="5"/>
  <c r="H6" i="5"/>
  <c r="H5" i="5"/>
  <c r="H4" i="5"/>
  <c r="H3" i="5"/>
  <c r="E41" i="4"/>
  <c r="E21" i="4"/>
  <c r="E20" i="4"/>
  <c r="G39" i="3"/>
  <c r="K39" i="3"/>
  <c r="K34" i="3"/>
  <c r="K35" i="3"/>
  <c r="K36" i="3"/>
  <c r="K37" i="3"/>
  <c r="K33" i="3"/>
  <c r="G37" i="3"/>
  <c r="G36" i="3"/>
  <c r="G35" i="3"/>
  <c r="G34" i="3"/>
  <c r="G33" i="3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54" i="2"/>
  <c r="W29" i="2"/>
  <c r="AC29" i="2"/>
  <c r="AI29" i="2"/>
  <c r="AO29" i="2"/>
  <c r="O29" i="2"/>
  <c r="W30" i="2"/>
  <c r="AC30" i="2"/>
  <c r="AI30" i="2"/>
  <c r="AO30" i="2"/>
  <c r="O30" i="2"/>
  <c r="W31" i="2"/>
  <c r="AC31" i="2"/>
  <c r="AI31" i="2"/>
  <c r="AO31" i="2"/>
  <c r="O31" i="2"/>
  <c r="W32" i="2"/>
  <c r="AC32" i="2"/>
  <c r="AI32" i="2"/>
  <c r="AO32" i="2"/>
  <c r="O32" i="2"/>
  <c r="W33" i="2"/>
  <c r="AC33" i="2"/>
  <c r="AI33" i="2"/>
  <c r="AO33" i="2"/>
  <c r="O33" i="2"/>
  <c r="W34" i="2"/>
  <c r="AC34" i="2"/>
  <c r="AI34" i="2"/>
  <c r="AO34" i="2"/>
  <c r="O34" i="2"/>
  <c r="W35" i="2"/>
  <c r="AC35" i="2"/>
  <c r="AI35" i="2"/>
  <c r="AO35" i="2"/>
  <c r="O35" i="2"/>
  <c r="W36" i="2"/>
  <c r="AC36" i="2"/>
  <c r="AI36" i="2"/>
  <c r="AO36" i="2"/>
  <c r="O36" i="2"/>
  <c r="W37" i="2"/>
  <c r="AC37" i="2"/>
  <c r="AI37" i="2"/>
  <c r="AO37" i="2"/>
  <c r="O37" i="2"/>
  <c r="W28" i="2"/>
  <c r="AC28" i="2"/>
  <c r="AI28" i="2"/>
  <c r="AO28" i="2"/>
  <c r="O28" i="2"/>
  <c r="M12" i="2"/>
  <c r="V12" i="2"/>
  <c r="AB12" i="2"/>
  <c r="AH12" i="2"/>
  <c r="AN12" i="2"/>
  <c r="N12" i="2"/>
  <c r="M13" i="2"/>
  <c r="V13" i="2"/>
  <c r="AB13" i="2"/>
  <c r="AH13" i="2"/>
  <c r="AN13" i="2"/>
  <c r="N13" i="2"/>
  <c r="M14" i="2"/>
  <c r="V14" i="2"/>
  <c r="AB14" i="2"/>
  <c r="AH14" i="2"/>
  <c r="AN14" i="2"/>
  <c r="N14" i="2"/>
  <c r="M15" i="2"/>
  <c r="V15" i="2"/>
  <c r="AB15" i="2"/>
  <c r="AH15" i="2"/>
  <c r="AN15" i="2"/>
  <c r="N15" i="2"/>
  <c r="M16" i="2"/>
  <c r="V16" i="2"/>
  <c r="AB16" i="2"/>
  <c r="AH16" i="2"/>
  <c r="AN16" i="2"/>
  <c r="N16" i="2"/>
  <c r="M17" i="2"/>
  <c r="V17" i="2"/>
  <c r="AB17" i="2"/>
  <c r="AH17" i="2"/>
  <c r="AN17" i="2"/>
  <c r="N17" i="2"/>
  <c r="M18" i="2"/>
  <c r="V18" i="2"/>
  <c r="AB18" i="2"/>
  <c r="AH18" i="2"/>
  <c r="AN18" i="2"/>
  <c r="N18" i="2"/>
  <c r="M19" i="2"/>
  <c r="V19" i="2"/>
  <c r="AB19" i="2"/>
  <c r="AH19" i="2"/>
  <c r="AN19" i="2"/>
  <c r="N19" i="2"/>
  <c r="M20" i="2"/>
  <c r="V20" i="2"/>
  <c r="AB20" i="2"/>
  <c r="AH20" i="2"/>
  <c r="AN20" i="2"/>
  <c r="N20" i="2"/>
  <c r="M21" i="2"/>
  <c r="V21" i="2"/>
  <c r="AB21" i="2"/>
  <c r="AH21" i="2"/>
  <c r="AN21" i="2"/>
  <c r="N21" i="2"/>
  <c r="M22" i="2"/>
  <c r="V22" i="2"/>
  <c r="AB22" i="2"/>
  <c r="AH22" i="2"/>
  <c r="AN22" i="2"/>
  <c r="N22" i="2"/>
  <c r="M23" i="2"/>
  <c r="V23" i="2"/>
  <c r="AB23" i="2"/>
  <c r="AH23" i="2"/>
  <c r="AN23" i="2"/>
  <c r="N23" i="2"/>
  <c r="M24" i="2"/>
  <c r="V24" i="2"/>
  <c r="AB24" i="2"/>
  <c r="AH24" i="2"/>
  <c r="AN24" i="2"/>
  <c r="N24" i="2"/>
  <c r="M25" i="2"/>
  <c r="V25" i="2"/>
  <c r="AB25" i="2"/>
  <c r="AH25" i="2"/>
  <c r="AN25" i="2"/>
  <c r="N25" i="2"/>
  <c r="M26" i="2"/>
  <c r="V26" i="2"/>
  <c r="AB26" i="2"/>
  <c r="AH26" i="2"/>
  <c r="AN26" i="2"/>
  <c r="N26" i="2"/>
  <c r="M27" i="2"/>
  <c r="V27" i="2"/>
  <c r="AB27" i="2"/>
  <c r="AH27" i="2"/>
  <c r="AN27" i="2"/>
  <c r="N27" i="2"/>
  <c r="M28" i="2"/>
  <c r="V28" i="2"/>
  <c r="AB28" i="2"/>
  <c r="AH28" i="2"/>
  <c r="AN28" i="2"/>
  <c r="N28" i="2"/>
  <c r="M29" i="2"/>
  <c r="V29" i="2"/>
  <c r="AB29" i="2"/>
  <c r="AH29" i="2"/>
  <c r="AN29" i="2"/>
  <c r="N29" i="2"/>
  <c r="M30" i="2"/>
  <c r="V30" i="2"/>
  <c r="AB30" i="2"/>
  <c r="AH30" i="2"/>
  <c r="AN30" i="2"/>
  <c r="N30" i="2"/>
  <c r="M31" i="2"/>
  <c r="V31" i="2"/>
  <c r="AB31" i="2"/>
  <c r="AH31" i="2"/>
  <c r="AN31" i="2"/>
  <c r="N31" i="2"/>
  <c r="M32" i="2"/>
  <c r="V32" i="2"/>
  <c r="AB32" i="2"/>
  <c r="AH32" i="2"/>
  <c r="AN32" i="2"/>
  <c r="N32" i="2"/>
  <c r="M33" i="2"/>
  <c r="V33" i="2"/>
  <c r="AB33" i="2"/>
  <c r="AH33" i="2"/>
  <c r="AN33" i="2"/>
  <c r="N33" i="2"/>
  <c r="M34" i="2"/>
  <c r="V34" i="2"/>
  <c r="AB34" i="2"/>
  <c r="AH34" i="2"/>
  <c r="AN34" i="2"/>
  <c r="N34" i="2"/>
  <c r="M35" i="2"/>
  <c r="V35" i="2"/>
  <c r="AB35" i="2"/>
  <c r="AH35" i="2"/>
  <c r="AN35" i="2"/>
  <c r="N35" i="2"/>
  <c r="M36" i="2"/>
  <c r="V36" i="2"/>
  <c r="AB36" i="2"/>
  <c r="AH36" i="2"/>
  <c r="AN36" i="2"/>
  <c r="N36" i="2"/>
  <c r="M37" i="2"/>
  <c r="V37" i="2"/>
  <c r="AB37" i="2"/>
  <c r="AH37" i="2"/>
  <c r="AN37" i="2"/>
  <c r="N37" i="2"/>
  <c r="V11" i="2"/>
  <c r="AB11" i="2"/>
  <c r="AH11" i="2"/>
  <c r="AN11" i="2"/>
  <c r="N11" i="2"/>
  <c r="M11" i="2"/>
  <c r="Q41" i="2"/>
  <c r="P37" i="2"/>
  <c r="P11" i="2"/>
  <c r="Q39" i="2"/>
  <c r="P36" i="2"/>
  <c r="Q37" i="2"/>
  <c r="P35" i="2"/>
  <c r="Q36" i="2"/>
  <c r="P34" i="2"/>
  <c r="Q35" i="2"/>
  <c r="P33" i="2"/>
  <c r="Q34" i="2"/>
  <c r="P32" i="2"/>
  <c r="Q33" i="2"/>
  <c r="P31" i="2"/>
  <c r="Q32" i="2"/>
  <c r="P30" i="2"/>
  <c r="Q31" i="2"/>
  <c r="P29" i="2"/>
  <c r="Q30" i="2"/>
  <c r="P28" i="2"/>
  <c r="Q29" i="2"/>
  <c r="P27" i="2"/>
  <c r="Q28" i="2"/>
  <c r="P26" i="2"/>
  <c r="Q27" i="2"/>
  <c r="P25" i="2"/>
  <c r="Q26" i="2"/>
  <c r="P24" i="2"/>
  <c r="Q25" i="2"/>
  <c r="P23" i="2"/>
  <c r="Q24" i="2"/>
  <c r="P22" i="2"/>
  <c r="Q23" i="2"/>
  <c r="P21" i="2"/>
  <c r="Q22" i="2"/>
  <c r="P20" i="2"/>
  <c r="Q21" i="2"/>
  <c r="P19" i="2"/>
  <c r="Q20" i="2"/>
  <c r="P18" i="2"/>
  <c r="Q19" i="2"/>
  <c r="P17" i="2"/>
  <c r="Q18" i="2"/>
  <c r="P16" i="2"/>
  <c r="Q17" i="2"/>
  <c r="P15" i="2"/>
  <c r="Q16" i="2"/>
  <c r="P14" i="2"/>
  <c r="Q15" i="2"/>
  <c r="P13" i="2"/>
  <c r="Q14" i="2"/>
  <c r="P12" i="2"/>
  <c r="Q13" i="2"/>
  <c r="Q12" i="2"/>
  <c r="J41" i="2"/>
  <c r="J39" i="2"/>
  <c r="BC41" i="2"/>
  <c r="AZ37" i="2"/>
  <c r="BA37" i="2"/>
  <c r="BB37" i="2"/>
  <c r="AZ18" i="2"/>
  <c r="BB18" i="2"/>
  <c r="BC39" i="2"/>
  <c r="AT37" i="2"/>
  <c r="AU37" i="2"/>
  <c r="AV37" i="2"/>
  <c r="AT21" i="2"/>
  <c r="AV21" i="2"/>
  <c r="AW41" i="2"/>
  <c r="AW39" i="2"/>
  <c r="AQ41" i="2"/>
  <c r="AP37" i="2"/>
  <c r="AP11" i="2"/>
  <c r="AQ39" i="2"/>
  <c r="AK41" i="2"/>
  <c r="AJ37" i="2"/>
  <c r="AJ11" i="2"/>
  <c r="AK39" i="2"/>
  <c r="AE41" i="2"/>
  <c r="AD37" i="2"/>
  <c r="AD11" i="2"/>
  <c r="AE39" i="2"/>
  <c r="Y41" i="2"/>
  <c r="X37" i="2"/>
  <c r="X11" i="2"/>
  <c r="Y39" i="2"/>
  <c r="BA36" i="2"/>
  <c r="AZ36" i="2"/>
  <c r="BB36" i="2"/>
  <c r="BC37" i="2"/>
  <c r="BA35" i="2"/>
  <c r="AZ35" i="2"/>
  <c r="BB35" i="2"/>
  <c r="BC36" i="2"/>
  <c r="BA34" i="2"/>
  <c r="AZ34" i="2"/>
  <c r="BB34" i="2"/>
  <c r="BC35" i="2"/>
  <c r="BA33" i="2"/>
  <c r="AZ33" i="2"/>
  <c r="BB33" i="2"/>
  <c r="BC34" i="2"/>
  <c r="BA32" i="2"/>
  <c r="AZ32" i="2"/>
  <c r="BB32" i="2"/>
  <c r="BC33" i="2"/>
  <c r="BA31" i="2"/>
  <c r="AZ31" i="2"/>
  <c r="BB31" i="2"/>
  <c r="BC32" i="2"/>
  <c r="BA30" i="2"/>
  <c r="AZ30" i="2"/>
  <c r="BB30" i="2"/>
  <c r="BC31" i="2"/>
  <c r="BA29" i="2"/>
  <c r="AZ29" i="2"/>
  <c r="BB29" i="2"/>
  <c r="BC30" i="2"/>
  <c r="BA28" i="2"/>
  <c r="AZ28" i="2"/>
  <c r="BB28" i="2"/>
  <c r="BC29" i="2"/>
  <c r="AZ27" i="2"/>
  <c r="BB27" i="2"/>
  <c r="BC28" i="2"/>
  <c r="AZ26" i="2"/>
  <c r="BB26" i="2"/>
  <c r="BC27" i="2"/>
  <c r="AZ25" i="2"/>
  <c r="BB25" i="2"/>
  <c r="BC26" i="2"/>
  <c r="AZ24" i="2"/>
  <c r="BB24" i="2"/>
  <c r="BC25" i="2"/>
  <c r="AZ23" i="2"/>
  <c r="BB23" i="2"/>
  <c r="BC24" i="2"/>
  <c r="AZ22" i="2"/>
  <c r="BB22" i="2"/>
  <c r="BC23" i="2"/>
  <c r="AZ21" i="2"/>
  <c r="BB21" i="2"/>
  <c r="BC22" i="2"/>
  <c r="AZ20" i="2"/>
  <c r="BB20" i="2"/>
  <c r="BC21" i="2"/>
  <c r="AZ19" i="2"/>
  <c r="BB19" i="2"/>
  <c r="BC20" i="2"/>
  <c r="BC19" i="2"/>
  <c r="AU36" i="2"/>
  <c r="AT36" i="2"/>
  <c r="AV36" i="2"/>
  <c r="AW37" i="2"/>
  <c r="AU35" i="2"/>
  <c r="AT35" i="2"/>
  <c r="AV35" i="2"/>
  <c r="AW36" i="2"/>
  <c r="AU34" i="2"/>
  <c r="AT34" i="2"/>
  <c r="AV34" i="2"/>
  <c r="AW35" i="2"/>
  <c r="AU33" i="2"/>
  <c r="AT33" i="2"/>
  <c r="AV33" i="2"/>
  <c r="AW34" i="2"/>
  <c r="AU32" i="2"/>
  <c r="AT32" i="2"/>
  <c r="AV32" i="2"/>
  <c r="AW33" i="2"/>
  <c r="AU31" i="2"/>
  <c r="AT31" i="2"/>
  <c r="AV31" i="2"/>
  <c r="AW32" i="2"/>
  <c r="AU30" i="2"/>
  <c r="AT30" i="2"/>
  <c r="AV30" i="2"/>
  <c r="AW31" i="2"/>
  <c r="AU29" i="2"/>
  <c r="AT29" i="2"/>
  <c r="AV29" i="2"/>
  <c r="AW30" i="2"/>
  <c r="AU28" i="2"/>
  <c r="AT28" i="2"/>
  <c r="AV28" i="2"/>
  <c r="AW29" i="2"/>
  <c r="AT27" i="2"/>
  <c r="AV27" i="2"/>
  <c r="AW28" i="2"/>
  <c r="AT26" i="2"/>
  <c r="AV26" i="2"/>
  <c r="AW27" i="2"/>
  <c r="AT25" i="2"/>
  <c r="AV25" i="2"/>
  <c r="AW26" i="2"/>
  <c r="AT24" i="2"/>
  <c r="AV24" i="2"/>
  <c r="AW25" i="2"/>
  <c r="AT23" i="2"/>
  <c r="AV23" i="2"/>
  <c r="AW24" i="2"/>
  <c r="AT22" i="2"/>
  <c r="AV22" i="2"/>
  <c r="AW23" i="2"/>
  <c r="AW22" i="2"/>
  <c r="AP36" i="2"/>
  <c r="AQ37" i="2"/>
  <c r="AP35" i="2"/>
  <c r="AQ36" i="2"/>
  <c r="AP34" i="2"/>
  <c r="AQ35" i="2"/>
  <c r="AP33" i="2"/>
  <c r="AQ34" i="2"/>
  <c r="AP32" i="2"/>
  <c r="AQ33" i="2"/>
  <c r="AP31" i="2"/>
  <c r="AQ32" i="2"/>
  <c r="AP30" i="2"/>
  <c r="AQ31" i="2"/>
  <c r="AP29" i="2"/>
  <c r="AQ30" i="2"/>
  <c r="AP28" i="2"/>
  <c r="AQ29" i="2"/>
  <c r="AP27" i="2"/>
  <c r="AQ28" i="2"/>
  <c r="AP26" i="2"/>
  <c r="AQ27" i="2"/>
  <c r="AP25" i="2"/>
  <c r="AQ26" i="2"/>
  <c r="AP24" i="2"/>
  <c r="AQ25" i="2"/>
  <c r="AP23" i="2"/>
  <c r="AQ24" i="2"/>
  <c r="AP22" i="2"/>
  <c r="AQ23" i="2"/>
  <c r="AP21" i="2"/>
  <c r="AQ22" i="2"/>
  <c r="AP20" i="2"/>
  <c r="AQ21" i="2"/>
  <c r="AP19" i="2"/>
  <c r="AQ20" i="2"/>
  <c r="AP18" i="2"/>
  <c r="AQ19" i="2"/>
  <c r="AP17" i="2"/>
  <c r="AQ18" i="2"/>
  <c r="AP16" i="2"/>
  <c r="AQ17" i="2"/>
  <c r="AP15" i="2"/>
  <c r="AQ16" i="2"/>
  <c r="AP14" i="2"/>
  <c r="AQ15" i="2"/>
  <c r="AP13" i="2"/>
  <c r="AQ14" i="2"/>
  <c r="AP12" i="2"/>
  <c r="AQ13" i="2"/>
  <c r="AQ12" i="2"/>
  <c r="AJ36" i="2"/>
  <c r="AK37" i="2"/>
  <c r="AJ35" i="2"/>
  <c r="AK36" i="2"/>
  <c r="AJ34" i="2"/>
  <c r="AK35" i="2"/>
  <c r="AJ33" i="2"/>
  <c r="AK34" i="2"/>
  <c r="AJ32" i="2"/>
  <c r="AK33" i="2"/>
  <c r="AJ31" i="2"/>
  <c r="AK32" i="2"/>
  <c r="AJ30" i="2"/>
  <c r="AK31" i="2"/>
  <c r="AJ29" i="2"/>
  <c r="AK30" i="2"/>
  <c r="AJ28" i="2"/>
  <c r="AK29" i="2"/>
  <c r="AJ27" i="2"/>
  <c r="AK28" i="2"/>
  <c r="AJ26" i="2"/>
  <c r="AK27" i="2"/>
  <c r="AJ25" i="2"/>
  <c r="AK26" i="2"/>
  <c r="AJ24" i="2"/>
  <c r="AK25" i="2"/>
  <c r="AJ23" i="2"/>
  <c r="AK24" i="2"/>
  <c r="AJ22" i="2"/>
  <c r="AK23" i="2"/>
  <c r="AJ21" i="2"/>
  <c r="AK22" i="2"/>
  <c r="AJ20" i="2"/>
  <c r="AK21" i="2"/>
  <c r="AJ19" i="2"/>
  <c r="AK20" i="2"/>
  <c r="AJ18" i="2"/>
  <c r="AK19" i="2"/>
  <c r="AJ17" i="2"/>
  <c r="AK18" i="2"/>
  <c r="AJ16" i="2"/>
  <c r="AK17" i="2"/>
  <c r="AJ15" i="2"/>
  <c r="AK16" i="2"/>
  <c r="AJ14" i="2"/>
  <c r="AK15" i="2"/>
  <c r="AJ13" i="2"/>
  <c r="AK14" i="2"/>
  <c r="AJ12" i="2"/>
  <c r="AK13" i="2"/>
  <c r="AK12" i="2"/>
  <c r="AD36" i="2"/>
  <c r="AE37" i="2"/>
  <c r="AD35" i="2"/>
  <c r="AE36" i="2"/>
  <c r="AD34" i="2"/>
  <c r="AE35" i="2"/>
  <c r="AD33" i="2"/>
  <c r="AE34" i="2"/>
  <c r="AD32" i="2"/>
  <c r="AE33" i="2"/>
  <c r="AD31" i="2"/>
  <c r="AE32" i="2"/>
  <c r="AD30" i="2"/>
  <c r="AE31" i="2"/>
  <c r="AD29" i="2"/>
  <c r="AE30" i="2"/>
  <c r="AD28" i="2"/>
  <c r="AE29" i="2"/>
  <c r="AD27" i="2"/>
  <c r="AE28" i="2"/>
  <c r="AD26" i="2"/>
  <c r="AE27" i="2"/>
  <c r="AD25" i="2"/>
  <c r="AE26" i="2"/>
  <c r="AD24" i="2"/>
  <c r="AE25" i="2"/>
  <c r="AD23" i="2"/>
  <c r="AE24" i="2"/>
  <c r="AD22" i="2"/>
  <c r="AE23" i="2"/>
  <c r="AD21" i="2"/>
  <c r="AE22" i="2"/>
  <c r="AD20" i="2"/>
  <c r="AE21" i="2"/>
  <c r="AD19" i="2"/>
  <c r="AE20" i="2"/>
  <c r="AD18" i="2"/>
  <c r="AE19" i="2"/>
  <c r="AD17" i="2"/>
  <c r="AE18" i="2"/>
  <c r="AD16" i="2"/>
  <c r="AE17" i="2"/>
  <c r="AD15" i="2"/>
  <c r="AE16" i="2"/>
  <c r="AD14" i="2"/>
  <c r="AE15" i="2"/>
  <c r="AD13" i="2"/>
  <c r="AE14" i="2"/>
  <c r="AD12" i="2"/>
  <c r="AE13" i="2"/>
  <c r="AE12" i="2"/>
  <c r="X29" i="2"/>
  <c r="X28" i="2"/>
  <c r="Y29" i="2"/>
  <c r="X30" i="2"/>
  <c r="Y30" i="2"/>
  <c r="X31" i="2"/>
  <c r="Y31" i="2"/>
  <c r="X32" i="2"/>
  <c r="Y32" i="2"/>
  <c r="X33" i="2"/>
  <c r="Y33" i="2"/>
  <c r="X34" i="2"/>
  <c r="Y34" i="2"/>
  <c r="X35" i="2"/>
  <c r="Y35" i="2"/>
  <c r="X36" i="2"/>
  <c r="Y36" i="2"/>
  <c r="Y37" i="2"/>
  <c r="X13" i="2"/>
  <c r="X12" i="2"/>
  <c r="Y13" i="2"/>
  <c r="X14" i="2"/>
  <c r="Y14" i="2"/>
  <c r="X15" i="2"/>
  <c r="Y15" i="2"/>
  <c r="X16" i="2"/>
  <c r="Y16" i="2"/>
  <c r="X17" i="2"/>
  <c r="Y17" i="2"/>
  <c r="X18" i="2"/>
  <c r="Y18" i="2"/>
  <c r="X19" i="2"/>
  <c r="Y19" i="2"/>
  <c r="X20" i="2"/>
  <c r="Y20" i="2"/>
  <c r="X21" i="2"/>
  <c r="Y21" i="2"/>
  <c r="X22" i="2"/>
  <c r="Y22" i="2"/>
  <c r="X23" i="2"/>
  <c r="Y23" i="2"/>
  <c r="X24" i="2"/>
  <c r="Y24" i="2"/>
  <c r="X25" i="2"/>
  <c r="Y25" i="2"/>
  <c r="X26" i="2"/>
  <c r="Y26" i="2"/>
  <c r="X27" i="2"/>
  <c r="Y27" i="2"/>
  <c r="Y28" i="2"/>
  <c r="Y12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AZ17" i="2"/>
  <c r="J17" i="2"/>
  <c r="J16" i="2"/>
  <c r="J15" i="2"/>
  <c r="J14" i="2"/>
  <c r="J13" i="2"/>
  <c r="J12" i="2"/>
  <c r="J11" i="2"/>
  <c r="J10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4" i="1"/>
</calcChain>
</file>

<file path=xl/sharedStrings.xml><?xml version="1.0" encoding="utf-8"?>
<sst xmlns="http://schemas.openxmlformats.org/spreadsheetml/2006/main" count="1791" uniqueCount="808">
  <si>
    <t>FY</t>
  </si>
  <si>
    <t>Average Value</t>
  </si>
  <si>
    <t>Single Family Tax Bill</t>
  </si>
  <si>
    <t>Source: Massachusetts DOR mass.gov/dor/local-officials/municipal-databank-and-local-aid-unit/data-bank-reports/property-tax-information.html reports under "Average Single Family Tax Bills and Values"</t>
  </si>
  <si>
    <t>Data for Single Family Tax Bills in Lexington (DOR Town code = 155)</t>
  </si>
  <si>
    <t># of Parcels</t>
  </si>
  <si>
    <t>Total Assessed Value</t>
  </si>
  <si>
    <t>Tax Rate ($/$1,000)</t>
  </si>
  <si>
    <t>Single Family Tax Bill Annual increase</t>
  </si>
  <si>
    <t>Lexington's Hi-Lo Rank</t>
  </si>
  <si>
    <t># of Massachusetts communities included in Hi-Lo rankings</t>
  </si>
  <si>
    <t>462 LOWELL ST</t>
  </si>
  <si>
    <t>Value</t>
  </si>
  <si>
    <t>Tax</t>
  </si>
  <si>
    <t>46 SANDERSON RD</t>
  </si>
  <si>
    <t>32 WOODCLIFFE RD</t>
  </si>
  <si>
    <t>35 WOODCLIFFE RD</t>
  </si>
  <si>
    <t>31 WOODCLIFFE RD</t>
  </si>
  <si>
    <t>900 MASSACHUSETTS AVE</t>
  </si>
  <si>
    <t>Lexington Tax Rate ($/$1,000)</t>
  </si>
  <si>
    <t>CPA surcharge</t>
  </si>
  <si>
    <t>Total taxes paid</t>
  </si>
  <si>
    <t>% increase Total taxes paid</t>
  </si>
  <si>
    <t>Average annual tax increase:</t>
  </si>
  <si>
    <t>over past</t>
  </si>
  <si>
    <t>years</t>
  </si>
  <si>
    <t>annually</t>
  </si>
  <si>
    <r>
      <rPr>
        <i/>
        <u/>
        <sz val="12"/>
        <color theme="1"/>
        <rFont val="Calibri"/>
        <scheme val="minor"/>
      </rPr>
      <t>Source</t>
    </r>
    <r>
      <rPr>
        <i/>
        <sz val="12"/>
        <color theme="1"/>
        <rFont val="Calibri"/>
        <scheme val="minor"/>
      </rPr>
      <t>: Massachusetts DOR mass.gov/dor/local-officials/municipal-databank-and-local-aid-unit/data-bank-reports/property-tax-information.html reports under "Average Single Family Tax Bills and Values"</t>
    </r>
  </si>
  <si>
    <t>COMPOSITE "UNIMPROVED" HOUSE</t>
  </si>
  <si>
    <t>Composite house</t>
  </si>
  <si>
    <t>% increase Taxes (NO CPA) paid</t>
  </si>
  <si>
    <t>Lexington overall</t>
  </si>
  <si>
    <t>% increase Total taxes</t>
  </si>
  <si>
    <t>% increase Taxes (NO CPA)</t>
  </si>
  <si>
    <t>1996-2000</t>
  </si>
  <si>
    <t>1991-1995</t>
  </si>
  <si>
    <t>2001-2005</t>
  </si>
  <si>
    <t>2006-2010</t>
  </si>
  <si>
    <t>2011-2015</t>
  </si>
  <si>
    <t>1990-2016</t>
  </si>
  <si>
    <t>Fiscal Years</t>
  </si>
  <si>
    <t>=</t>
  </si>
  <si>
    <t>+</t>
  </si>
  <si>
    <t>Lexington Townwide annual tax increase</t>
  </si>
  <si>
    <t>History of Proposition 2 ½ Operating overrides and Debt Exclusions in Lexington</t>
  </si>
  <si>
    <r>
      <t xml:space="preserve">(winnner in </t>
    </r>
    <r>
      <rPr>
        <b/>
        <sz val="12"/>
        <color theme="9" tint="-0.249977111117893"/>
        <rFont val="Calibri"/>
        <scheme val="minor"/>
      </rPr>
      <t>bold</t>
    </r>
    <r>
      <rPr>
        <sz val="12"/>
        <color theme="1"/>
        <rFont val="Calibri"/>
        <family val="2"/>
        <scheme val="minor"/>
      </rPr>
      <t>)</t>
    </r>
  </si>
  <si>
    <t>Approved or Rejected</t>
  </si>
  <si>
    <t>Operating override or Debt exclusion</t>
  </si>
  <si>
    <t>Amount</t>
  </si>
  <si>
    <t>For</t>
  </si>
  <si>
    <t># YES votes</t>
  </si>
  <si>
    <t># NO votes</t>
  </si>
  <si>
    <t>Comment on vote count</t>
  </si>
  <si>
    <t>Approved</t>
  </si>
  <si>
    <t>Debt exclusion</t>
  </si>
  <si>
    <t>Pine Meadows Golf Course</t>
  </si>
  <si>
    <t>Operating override</t>
  </si>
  <si>
    <t>on schools, the largest of 4 items voted on</t>
  </si>
  <si>
    <t>Rejected</t>
  </si>
  <si>
    <t>School building projects</t>
  </si>
  <si>
    <t>Schools, roads, Lincoln Park</t>
  </si>
  <si>
    <t>on Fiske and Harrington schools, the largest of 3 items voted on</t>
  </si>
  <si>
    <t>on schools, the largest of 6 items voted on</t>
  </si>
  <si>
    <t>on the largest of 2 school items voted on</t>
  </si>
  <si>
    <t>on the largest of 2 other items voted simultaneously with 2 school items above</t>
  </si>
  <si>
    <t>Public Services Building</t>
  </si>
  <si>
    <t>Bridge, Bowman, Estabrook schools</t>
  </si>
  <si>
    <t>on the largest of 2 items voted on</t>
  </si>
  <si>
    <t>Total Approved</t>
  </si>
  <si>
    <t>Total Rejected</t>
  </si>
  <si>
    <t>Summary of approved Operating overrides and Debt exclusions, with 5-year time period when associated extra tax increase is mostly felt</t>
  </si>
  <si>
    <t>Impacts mainly</t>
  </si>
  <si>
    <t>Time period most impacted by approved overrides and debt exclusions</t>
  </si>
  <si>
    <t>Amount of approved Overrides &amp; Debt exclusions</t>
  </si>
  <si>
    <t>Typical "unimproved house" annual tax increase</t>
  </si>
  <si>
    <t>Total</t>
  </si>
  <si>
    <t>Attributable to Prop. 2 1/2</t>
  </si>
  <si>
    <t>Attributable to Overrides and Debt exclusions</t>
  </si>
  <si>
    <r>
      <t xml:space="preserve">Time period most impacted by </t>
    </r>
    <r>
      <rPr>
        <b/>
        <u/>
        <sz val="12"/>
        <color theme="1"/>
        <rFont val="Calibri"/>
        <scheme val="minor"/>
      </rPr>
      <t>approved</t>
    </r>
    <r>
      <rPr>
        <u/>
        <sz val="12"/>
        <color theme="1"/>
        <rFont val="Calibri"/>
        <family val="2"/>
        <scheme val="minor"/>
      </rPr>
      <t xml:space="preserve"> overrides and debt exclusions</t>
    </r>
  </si>
  <si>
    <r>
      <t xml:space="preserve">Amount of </t>
    </r>
    <r>
      <rPr>
        <b/>
        <u/>
        <sz val="12"/>
        <color theme="1"/>
        <rFont val="Calibri"/>
        <scheme val="minor"/>
      </rPr>
      <t>approved</t>
    </r>
    <r>
      <rPr>
        <u/>
        <sz val="12"/>
        <color theme="1"/>
        <rFont val="Calibri"/>
        <family val="2"/>
        <scheme val="minor"/>
      </rPr>
      <t xml:space="preserve"> Overrides and Debt exclusions</t>
    </r>
  </si>
  <si>
    <t>Town tax revenue annual increase from "New Growth"</t>
  </si>
  <si>
    <t>Unimproved house annual tax increase (excl. CPA)</t>
  </si>
  <si>
    <t>Typical "unimproved house" total annual tax increase (incl. CPA)</t>
  </si>
  <si>
    <t>Lexington's Rank among Massachusetts' 351 communities (1= highest taxes per house)</t>
  </si>
  <si>
    <t>Weston</t>
  </si>
  <si>
    <t>2016</t>
  </si>
  <si>
    <t>Sherborn</t>
  </si>
  <si>
    <t>Lincoln</t>
  </si>
  <si>
    <t>Dover</t>
  </si>
  <si>
    <t>Wellesley</t>
  </si>
  <si>
    <t>Carlisle</t>
  </si>
  <si>
    <t>Concord</t>
  </si>
  <si>
    <t>Lexington</t>
  </si>
  <si>
    <t>Sudbury</t>
  </si>
  <si>
    <t>Manchester By The Sea</t>
  </si>
  <si>
    <t>Wayland</t>
  </si>
  <si>
    <t>Belmont</t>
  </si>
  <si>
    <t>Town</t>
  </si>
  <si>
    <t>Rank among Massachusetts communities</t>
  </si>
  <si>
    <t>FY2016 Average Single Family Tax Bill</t>
  </si>
  <si>
    <t>DOR Code</t>
  </si>
  <si>
    <t>Municipality</t>
  </si>
  <si>
    <t>Year</t>
  </si>
  <si>
    <t>Single Family Values</t>
  </si>
  <si>
    <t>Single Family Parcels</t>
  </si>
  <si>
    <t xml:space="preserve">Average Single Family Value </t>
  </si>
  <si>
    <t>Single Family Tax Bill*</t>
  </si>
  <si>
    <t>Rank**</t>
  </si>
  <si>
    <t>333</t>
  </si>
  <si>
    <t>269</t>
  </si>
  <si>
    <t/>
  </si>
  <si>
    <t>157</t>
  </si>
  <si>
    <t>078</t>
  </si>
  <si>
    <t>317</t>
  </si>
  <si>
    <t>051</t>
  </si>
  <si>
    <t>067</t>
  </si>
  <si>
    <t>155</t>
  </si>
  <si>
    <t>288</t>
  </si>
  <si>
    <t>166</t>
  </si>
  <si>
    <t>315</t>
  </si>
  <si>
    <t>026</t>
  </si>
  <si>
    <t>065</t>
  </si>
  <si>
    <t>Cohasset</t>
  </si>
  <si>
    <t>344</t>
  </si>
  <si>
    <t>Winchester</t>
  </si>
  <si>
    <t>207</t>
  </si>
  <si>
    <t>Newton</t>
  </si>
  <si>
    <t>002</t>
  </si>
  <si>
    <t>Acton</t>
  </si>
  <si>
    <t>335</t>
  </si>
  <si>
    <t>Westwood</t>
  </si>
  <si>
    <t>175</t>
  </si>
  <si>
    <t>Medfield</t>
  </si>
  <si>
    <t>320</t>
  </si>
  <si>
    <t>Wenham</t>
  </si>
  <si>
    <t>266</t>
  </si>
  <si>
    <t>Sharon</t>
  </si>
  <si>
    <t>034</t>
  </si>
  <si>
    <t>Bolton</t>
  </si>
  <si>
    <t>082</t>
  </si>
  <si>
    <t>Duxbury</t>
  </si>
  <si>
    <t>038</t>
  </si>
  <si>
    <t>Boxford</t>
  </si>
  <si>
    <t>125</t>
  </si>
  <si>
    <t>Harvard</t>
  </si>
  <si>
    <t>199</t>
  </si>
  <si>
    <t>Needham</t>
  </si>
  <si>
    <t>219</t>
  </si>
  <si>
    <t>Norwell</t>
  </si>
  <si>
    <t>277</t>
  </si>
  <si>
    <t>Southborough</t>
  </si>
  <si>
    <t>023</t>
  </si>
  <si>
    <t>Bedford</t>
  </si>
  <si>
    <t>291</t>
  </si>
  <si>
    <t>Swampscott</t>
  </si>
  <si>
    <t>131</t>
  </si>
  <si>
    <t>Hingham</t>
  </si>
  <si>
    <t>037</t>
  </si>
  <si>
    <t>Boxborough</t>
  </si>
  <si>
    <t>139</t>
  </si>
  <si>
    <t>Hopkinton</t>
  </si>
  <si>
    <t>009</t>
  </si>
  <si>
    <t>Andover</t>
  </si>
  <si>
    <t>119</t>
  </si>
  <si>
    <t>Hamilton</t>
  </si>
  <si>
    <t>286</t>
  </si>
  <si>
    <t>Stow</t>
  </si>
  <si>
    <t>298</t>
  </si>
  <si>
    <t>Topsfield</t>
  </si>
  <si>
    <t>328</t>
  </si>
  <si>
    <t>Westborough</t>
  </si>
  <si>
    <t>213</t>
  </si>
  <si>
    <t>North Reading</t>
  </si>
  <si>
    <t>164</t>
  </si>
  <si>
    <t>Lynnfield</t>
  </si>
  <si>
    <t>189</t>
  </si>
  <si>
    <t>Milton</t>
  </si>
  <si>
    <t>159</t>
  </si>
  <si>
    <t>Longmeadow</t>
  </si>
  <si>
    <t>168</t>
  </si>
  <si>
    <t>Marblehead</t>
  </si>
  <si>
    <t>208</t>
  </si>
  <si>
    <t>Norfolk</t>
  </si>
  <si>
    <t>092</t>
  </si>
  <si>
    <t>Essex</t>
  </si>
  <si>
    <t>136</t>
  </si>
  <si>
    <t>Holliston</t>
  </si>
  <si>
    <t>330</t>
  </si>
  <si>
    <t>Westford</t>
  </si>
  <si>
    <t>324</t>
  </si>
  <si>
    <t>West Newbury</t>
  </si>
  <si>
    <t>122</t>
  </si>
  <si>
    <t>Hanover</t>
  </si>
  <si>
    <t>115</t>
  </si>
  <si>
    <t>Groton</t>
  </si>
  <si>
    <t>010</t>
  </si>
  <si>
    <t>Arlington</t>
  </si>
  <si>
    <t>184</t>
  </si>
  <si>
    <t>Middleton</t>
  </si>
  <si>
    <t>246</t>
  </si>
  <si>
    <t>Reading</t>
  </si>
  <si>
    <t>264</t>
  </si>
  <si>
    <t>Scituate</t>
  </si>
  <si>
    <t>008</t>
  </si>
  <si>
    <t>Amherst</t>
  </si>
  <si>
    <t>158</t>
  </si>
  <si>
    <t>Littleton</t>
  </si>
  <si>
    <t>206</t>
  </si>
  <si>
    <t>Newburyport</t>
  </si>
  <si>
    <t>210</t>
  </si>
  <si>
    <t>North Andover</t>
  </si>
  <si>
    <t>174</t>
  </si>
  <si>
    <t>Maynard</t>
  </si>
  <si>
    <t>307</t>
  </si>
  <si>
    <t>Walpole</t>
  </si>
  <si>
    <t>303</t>
  </si>
  <si>
    <t>Upton</t>
  </si>
  <si>
    <t>198</t>
  </si>
  <si>
    <t>Natick</t>
  </si>
  <si>
    <t>144</t>
  </si>
  <si>
    <t>Ipswich</t>
  </si>
  <si>
    <t>215</t>
  </si>
  <si>
    <t>Northborough</t>
  </si>
  <si>
    <t>177</t>
  </si>
  <si>
    <t>Medway</t>
  </si>
  <si>
    <t>014</t>
  </si>
  <si>
    <t>Ashland</t>
  </si>
  <si>
    <t>081</t>
  </si>
  <si>
    <t>Dunstable</t>
  </si>
  <si>
    <t>107</t>
  </si>
  <si>
    <t>Gloucester</t>
  </si>
  <si>
    <t>242</t>
  </si>
  <si>
    <t>Provincetown</t>
  </si>
  <si>
    <t>104</t>
  </si>
  <si>
    <t>Aquinnah</t>
  </si>
  <si>
    <t>088</t>
  </si>
  <si>
    <t>Easton</t>
  </si>
  <si>
    <t>056</t>
  </si>
  <si>
    <t>Chelmsford</t>
  </si>
  <si>
    <t>007</t>
  </si>
  <si>
    <t>Amesbury</t>
  </si>
  <si>
    <t>073</t>
  </si>
  <si>
    <t>Dedham</t>
  </si>
  <si>
    <t>230</t>
  </si>
  <si>
    <t>Pelham</t>
  </si>
  <si>
    <t>050</t>
  </si>
  <si>
    <t>Canton</t>
  </si>
  <si>
    <t>179</t>
  </si>
  <si>
    <t>Mendon</t>
  </si>
  <si>
    <t>105</t>
  </si>
  <si>
    <t>Georgetown</t>
  </si>
  <si>
    <t>154</t>
  </si>
  <si>
    <t>Leverett</t>
  </si>
  <si>
    <t>187</t>
  </si>
  <si>
    <t>Millis</t>
  </si>
  <si>
    <t>169</t>
  </si>
  <si>
    <t>Marion</t>
  </si>
  <si>
    <t>196</t>
  </si>
  <si>
    <t>Nahant</t>
  </si>
  <si>
    <t>030</t>
  </si>
  <si>
    <t>Beverly</t>
  </si>
  <si>
    <t>100</t>
  </si>
  <si>
    <t>Framingham</t>
  </si>
  <si>
    <t>167</t>
  </si>
  <si>
    <t>Mansfield</t>
  </si>
  <si>
    <t>099</t>
  </si>
  <si>
    <t>Foxborough</t>
  </si>
  <si>
    <t>254</t>
  </si>
  <si>
    <t>Rowley</t>
  </si>
  <si>
    <t>305</t>
  </si>
  <si>
    <t>Wakefield</t>
  </si>
  <si>
    <t>039</t>
  </si>
  <si>
    <t>Boylston</t>
  </si>
  <si>
    <t>240</t>
  </si>
  <si>
    <t>Plympton</t>
  </si>
  <si>
    <t>350</t>
  </si>
  <si>
    <t>Wrentham</t>
  </si>
  <si>
    <t>252</t>
  </si>
  <si>
    <t>Rockport</t>
  </si>
  <si>
    <t>339</t>
  </si>
  <si>
    <t>Wilbraham</t>
  </si>
  <si>
    <t>173</t>
  </si>
  <si>
    <t>Mattapoisett</t>
  </si>
  <si>
    <t>327</t>
  </si>
  <si>
    <t>West Tisbury</t>
  </si>
  <si>
    <t>145</t>
  </si>
  <si>
    <t>Kingston</t>
  </si>
  <si>
    <t>147</t>
  </si>
  <si>
    <t>Lancaster</t>
  </si>
  <si>
    <t>028</t>
  </si>
  <si>
    <t>Berlin</t>
  </si>
  <si>
    <t>101</t>
  </si>
  <si>
    <t>Franklin</t>
  </si>
  <si>
    <t>342</t>
  </si>
  <si>
    <t>Wilmington</t>
  </si>
  <si>
    <t>301</t>
  </si>
  <si>
    <t>Tyngsborough</t>
  </si>
  <si>
    <t>178</t>
  </si>
  <si>
    <t>Melrose</t>
  </si>
  <si>
    <t>110</t>
  </si>
  <si>
    <t>Grafton</t>
  </si>
  <si>
    <t>295</t>
  </si>
  <si>
    <t>Tewksbury</t>
  </si>
  <si>
    <t>341</t>
  </si>
  <si>
    <t>Williamstown</t>
  </si>
  <si>
    <t>071</t>
  </si>
  <si>
    <t>Danvers</t>
  </si>
  <si>
    <t>228</t>
  </si>
  <si>
    <t>Paxton</t>
  </si>
  <si>
    <t>284</t>
  </si>
  <si>
    <t>Stoneham</t>
  </si>
  <si>
    <t>241</t>
  </si>
  <si>
    <t>Princeton</t>
  </si>
  <si>
    <t>083</t>
  </si>
  <si>
    <t>East Bridgewater</t>
  </si>
  <si>
    <t>180</t>
  </si>
  <si>
    <t>Merrimac</t>
  </si>
  <si>
    <t>116</t>
  </si>
  <si>
    <t>Groveland</t>
  </si>
  <si>
    <t>141</t>
  </si>
  <si>
    <t>Hudson</t>
  </si>
  <si>
    <t>346</t>
  </si>
  <si>
    <t>Winthrop</t>
  </si>
  <si>
    <t>290</t>
  </si>
  <si>
    <t>Sutton</t>
  </si>
  <si>
    <t>001</t>
  </si>
  <si>
    <t>Abington</t>
  </si>
  <si>
    <t>272</t>
  </si>
  <si>
    <t>Shutesbury</t>
  </si>
  <si>
    <t>171</t>
  </si>
  <si>
    <t>Marshfield</t>
  </si>
  <si>
    <t>113</t>
  </si>
  <si>
    <t>Great Barrington</t>
  </si>
  <si>
    <t>142</t>
  </si>
  <si>
    <t>Hull</t>
  </si>
  <si>
    <t>118</t>
  </si>
  <si>
    <t>Halifax</t>
  </si>
  <si>
    <t>085</t>
  </si>
  <si>
    <t>East Longmeadow</t>
  </si>
  <si>
    <t>331</t>
  </si>
  <si>
    <t>Westhampton</t>
  </si>
  <si>
    <t>243</t>
  </si>
  <si>
    <t>Quincy</t>
  </si>
  <si>
    <t>231</t>
  </si>
  <si>
    <t>Pembroke</t>
  </si>
  <si>
    <t>261</t>
  </si>
  <si>
    <t>Sandwich</t>
  </si>
  <si>
    <t>322</t>
  </si>
  <si>
    <t>West Bridgewater</t>
  </si>
  <si>
    <t>282</t>
  </si>
  <si>
    <t>Sterling</t>
  </si>
  <si>
    <t>138</t>
  </si>
  <si>
    <t>Hopedale</t>
  </si>
  <si>
    <t>271</t>
  </si>
  <si>
    <t>Shrewsbury</t>
  </si>
  <si>
    <t>258</t>
  </si>
  <si>
    <t>Salem</t>
  </si>
  <si>
    <t>062</t>
  </si>
  <si>
    <t>Chilmark</t>
  </si>
  <si>
    <t>239</t>
  </si>
  <si>
    <t>Plymouth</t>
  </si>
  <si>
    <t>326</t>
  </si>
  <si>
    <t>West Stockbridge</t>
  </si>
  <si>
    <t>238</t>
  </si>
  <si>
    <t>Plainville</t>
  </si>
  <si>
    <t>205</t>
  </si>
  <si>
    <t>Newbury</t>
  </si>
  <si>
    <t>042</t>
  </si>
  <si>
    <t>Bridgewater</t>
  </si>
  <si>
    <t>251</t>
  </si>
  <si>
    <t>Rockland</t>
  </si>
  <si>
    <t>162</t>
  </si>
  <si>
    <t>Lunenburg</t>
  </si>
  <si>
    <t>120</t>
  </si>
  <si>
    <t>Hampden</t>
  </si>
  <si>
    <t>287</t>
  </si>
  <si>
    <t>Sturbridge</t>
  </si>
  <si>
    <t>300</t>
  </si>
  <si>
    <t>Truro</t>
  </si>
  <si>
    <t>133</t>
  </si>
  <si>
    <t>Holbrook</t>
  </si>
  <si>
    <t>245</t>
  </si>
  <si>
    <t>Raynham</t>
  </si>
  <si>
    <t>340</t>
  </si>
  <si>
    <t>Williamsburg</t>
  </si>
  <si>
    <t>250</t>
  </si>
  <si>
    <t>Rochester</t>
  </si>
  <si>
    <t>304</t>
  </si>
  <si>
    <t>Uxbridge</t>
  </si>
  <si>
    <t>321</t>
  </si>
  <si>
    <t>West Boylston</t>
  </si>
  <si>
    <t>214</t>
  </si>
  <si>
    <t>Northampton</t>
  </si>
  <si>
    <t>048</t>
  </si>
  <si>
    <t>Burlington</t>
  </si>
  <si>
    <t>221</t>
  </si>
  <si>
    <t>Oak Bluffs</t>
  </si>
  <si>
    <t>123</t>
  </si>
  <si>
    <t>Hanson</t>
  </si>
  <si>
    <t>283</t>
  </si>
  <si>
    <t>Stockbridge</t>
  </si>
  <si>
    <t>170</t>
  </si>
  <si>
    <t>Marlborough</t>
  </si>
  <si>
    <t>018</t>
  </si>
  <si>
    <t>Avon</t>
  </si>
  <si>
    <t>134</t>
  </si>
  <si>
    <t>Holden</t>
  </si>
  <si>
    <t>224</t>
  </si>
  <si>
    <t>Orleans</t>
  </si>
  <si>
    <t>032</t>
  </si>
  <si>
    <t>Blackstone</t>
  </si>
  <si>
    <t>218</t>
  </si>
  <si>
    <t>Norton</t>
  </si>
  <si>
    <t>176</t>
  </si>
  <si>
    <t>Medford</t>
  </si>
  <si>
    <t>185</t>
  </si>
  <si>
    <t>Milford</t>
  </si>
  <si>
    <t>068</t>
  </si>
  <si>
    <t>Conway</t>
  </si>
  <si>
    <t>152</t>
  </si>
  <si>
    <t>Lenox</t>
  </si>
  <si>
    <t>031</t>
  </si>
  <si>
    <t>Billerica</t>
  </si>
  <si>
    <t>249</t>
  </si>
  <si>
    <t>Richmond</t>
  </si>
  <si>
    <t>232</t>
  </si>
  <si>
    <t>Pepperell</t>
  </si>
  <si>
    <t>011</t>
  </si>
  <si>
    <t>Ashburnham</t>
  </si>
  <si>
    <t>285</t>
  </si>
  <si>
    <t>Stoughton</t>
  </si>
  <si>
    <t>211</t>
  </si>
  <si>
    <t>North Attleborough</t>
  </si>
  <si>
    <t>052</t>
  </si>
  <si>
    <t>Carver</t>
  </si>
  <si>
    <t>027</t>
  </si>
  <si>
    <t>Berkley</t>
  </si>
  <si>
    <t>244</t>
  </si>
  <si>
    <t>Randolph</t>
  </si>
  <si>
    <t>270</t>
  </si>
  <si>
    <t>Shirley</t>
  </si>
  <si>
    <t>024</t>
  </si>
  <si>
    <t>Belchertown</t>
  </si>
  <si>
    <t>077</t>
  </si>
  <si>
    <t>Douglas</t>
  </si>
  <si>
    <t>089</t>
  </si>
  <si>
    <t>Edgartown</t>
  </si>
  <si>
    <t>299</t>
  </si>
  <si>
    <t>Townsend</t>
  </si>
  <si>
    <t>220</t>
  </si>
  <si>
    <t>Norwood</t>
  </si>
  <si>
    <t>257</t>
  </si>
  <si>
    <t>Rutland</t>
  </si>
  <si>
    <t>332</t>
  </si>
  <si>
    <t>Westminster</t>
  </si>
  <si>
    <t>329</t>
  </si>
  <si>
    <t>Westfield</t>
  </si>
  <si>
    <t>267</t>
  </si>
  <si>
    <t>Sheffield</t>
  </si>
  <si>
    <t>153</t>
  </si>
  <si>
    <t>Leominster</t>
  </si>
  <si>
    <t>040</t>
  </si>
  <si>
    <t>Braintree</t>
  </si>
  <si>
    <t>247</t>
  </si>
  <si>
    <t>Rehoboth</t>
  </si>
  <si>
    <t>079</t>
  </si>
  <si>
    <t>Dracut</t>
  </si>
  <si>
    <t>111</t>
  </si>
  <si>
    <t>Granby</t>
  </si>
  <si>
    <t>146</t>
  </si>
  <si>
    <t>Lakeville</t>
  </si>
  <si>
    <t>276</t>
  </si>
  <si>
    <t>Southampton</t>
  </si>
  <si>
    <t>188</t>
  </si>
  <si>
    <t>Millville</t>
  </si>
  <si>
    <t>182</t>
  </si>
  <si>
    <t>Middleborough</t>
  </si>
  <si>
    <t>337</t>
  </si>
  <si>
    <t>Whately</t>
  </si>
  <si>
    <t>172</t>
  </si>
  <si>
    <t>Mashpee</t>
  </si>
  <si>
    <t>202</t>
  </si>
  <si>
    <t>New Braintree</t>
  </si>
  <si>
    <t>262</t>
  </si>
  <si>
    <t>Saugus</t>
  </si>
  <si>
    <t>279</t>
  </si>
  <si>
    <t>Southwick</t>
  </si>
  <si>
    <t>076</t>
  </si>
  <si>
    <t>Dighton</t>
  </si>
  <si>
    <t>055</t>
  </si>
  <si>
    <t>Chatham</t>
  </si>
  <si>
    <t>338</t>
  </si>
  <si>
    <t>Whitman</t>
  </si>
  <si>
    <t>017</t>
  </si>
  <si>
    <t>Auburn</t>
  </si>
  <si>
    <t>148</t>
  </si>
  <si>
    <t>Lanesborough</t>
  </si>
  <si>
    <t>060</t>
  </si>
  <si>
    <t>Chesterfield</t>
  </si>
  <si>
    <t>126</t>
  </si>
  <si>
    <t>Harwich</t>
  </si>
  <si>
    <t>128</t>
  </si>
  <si>
    <t>Haverhill</t>
  </si>
  <si>
    <t>074</t>
  </si>
  <si>
    <t>Deerfield</t>
  </si>
  <si>
    <t>096</t>
  </si>
  <si>
    <t>Falmouth</t>
  </si>
  <si>
    <t>181</t>
  </si>
  <si>
    <t>Methuen</t>
  </si>
  <si>
    <t>163</t>
  </si>
  <si>
    <t>Lynn</t>
  </si>
  <si>
    <t>336</t>
  </si>
  <si>
    <t>Weymouth</t>
  </si>
  <si>
    <t>265</t>
  </si>
  <si>
    <t>Seekonk</t>
  </si>
  <si>
    <t>019</t>
  </si>
  <si>
    <t>Ayer</t>
  </si>
  <si>
    <t>229</t>
  </si>
  <si>
    <t>Peabody</t>
  </si>
  <si>
    <t>275</t>
  </si>
  <si>
    <t>South Hadley</t>
  </si>
  <si>
    <t>289</t>
  </si>
  <si>
    <t>Sunderland</t>
  </si>
  <si>
    <t>036</t>
  </si>
  <si>
    <t>Bourne</t>
  </si>
  <si>
    <t>248</t>
  </si>
  <si>
    <t>Revere</t>
  </si>
  <si>
    <t>012</t>
  </si>
  <si>
    <t>Ashby</t>
  </si>
  <si>
    <t>070</t>
  </si>
  <si>
    <t>Dalton</t>
  </si>
  <si>
    <t>318</t>
  </si>
  <si>
    <t>Wellfleet</t>
  </si>
  <si>
    <t>029</t>
  </si>
  <si>
    <t>Bernardston</t>
  </si>
  <si>
    <t>041</t>
  </si>
  <si>
    <t>Brewster</t>
  </si>
  <si>
    <t>127</t>
  </si>
  <si>
    <t>Hatfield</t>
  </si>
  <si>
    <t>064</t>
  </si>
  <si>
    <t>Clinton</t>
  </si>
  <si>
    <t>114</t>
  </si>
  <si>
    <t>Greenfield</t>
  </si>
  <si>
    <t>025</t>
  </si>
  <si>
    <t>Bellingham</t>
  </si>
  <si>
    <t>013</t>
  </si>
  <si>
    <t>Ashfield</t>
  </si>
  <si>
    <t>234</t>
  </si>
  <si>
    <t>Petersham</t>
  </si>
  <si>
    <t>161</t>
  </si>
  <si>
    <t>Ludlow</t>
  </si>
  <si>
    <t>045</t>
  </si>
  <si>
    <t>Brookfield</t>
  </si>
  <si>
    <t>186</t>
  </si>
  <si>
    <t>Millbury</t>
  </si>
  <si>
    <t>259</t>
  </si>
  <si>
    <t>Salisbury</t>
  </si>
  <si>
    <t>156</t>
  </si>
  <si>
    <t>Leyden</t>
  </si>
  <si>
    <t>325</t>
  </si>
  <si>
    <t>West Springfield</t>
  </si>
  <si>
    <t>347</t>
  </si>
  <si>
    <t>Woburn</t>
  </si>
  <si>
    <t>043</t>
  </si>
  <si>
    <t>Brimfield</t>
  </si>
  <si>
    <t>348</t>
  </si>
  <si>
    <t>Worcester</t>
  </si>
  <si>
    <t>016</t>
  </si>
  <si>
    <t>Attleboro</t>
  </si>
  <si>
    <t>256</t>
  </si>
  <si>
    <t>Russell</t>
  </si>
  <si>
    <t>003</t>
  </si>
  <si>
    <t>Acushnet</t>
  </si>
  <si>
    <t>102</t>
  </si>
  <si>
    <t>Freetown</t>
  </si>
  <si>
    <t>349</t>
  </si>
  <si>
    <t>Worthington</t>
  </si>
  <si>
    <t>203</t>
  </si>
  <si>
    <t>New Marlborough</t>
  </si>
  <si>
    <t>216</t>
  </si>
  <si>
    <t>Northbridge</t>
  </si>
  <si>
    <t>150</t>
  </si>
  <si>
    <t>Lee</t>
  </si>
  <si>
    <t>191</t>
  </si>
  <si>
    <t>Monson</t>
  </si>
  <si>
    <t>194</t>
  </si>
  <si>
    <t>Montgomery</t>
  </si>
  <si>
    <t>226</t>
  </si>
  <si>
    <t>Oxford</t>
  </si>
  <si>
    <t>233</t>
  </si>
  <si>
    <t>Peru</t>
  </si>
  <si>
    <t>130</t>
  </si>
  <si>
    <t>Heath</t>
  </si>
  <si>
    <t>053</t>
  </si>
  <si>
    <t>Charlemont</t>
  </si>
  <si>
    <t>087</t>
  </si>
  <si>
    <t>Easthampton</t>
  </si>
  <si>
    <t>160</t>
  </si>
  <si>
    <t>Lowell</t>
  </si>
  <si>
    <t>072</t>
  </si>
  <si>
    <t>Dartmouth</t>
  </si>
  <si>
    <t>293</t>
  </si>
  <si>
    <t>Taunton</t>
  </si>
  <si>
    <t>044</t>
  </si>
  <si>
    <t>Brockton</t>
  </si>
  <si>
    <t>143</t>
  </si>
  <si>
    <t>Huntington</t>
  </si>
  <si>
    <t>292</t>
  </si>
  <si>
    <t>Swansea</t>
  </si>
  <si>
    <t>047</t>
  </si>
  <si>
    <t>Buckland</t>
  </si>
  <si>
    <t>129</t>
  </si>
  <si>
    <t>Hawley</t>
  </si>
  <si>
    <t>054</t>
  </si>
  <si>
    <t>Charlton</t>
  </si>
  <si>
    <t>237</t>
  </si>
  <si>
    <t>Plainfield</t>
  </si>
  <si>
    <t>268</t>
  </si>
  <si>
    <t>Shelburne</t>
  </si>
  <si>
    <t>309</t>
  </si>
  <si>
    <t>Ware</t>
  </si>
  <si>
    <t>117</t>
  </si>
  <si>
    <t>Hadley</t>
  </si>
  <si>
    <t>033</t>
  </si>
  <si>
    <t>Blandford</t>
  </si>
  <si>
    <t>227</t>
  </si>
  <si>
    <t>Palmer</t>
  </si>
  <si>
    <t>084</t>
  </si>
  <si>
    <t>East Brookfield</t>
  </si>
  <si>
    <t>204</t>
  </si>
  <si>
    <t>New Salem</t>
  </si>
  <si>
    <t>090</t>
  </si>
  <si>
    <t>Egremont</t>
  </si>
  <si>
    <t>137</t>
  </si>
  <si>
    <t>Holyoke</t>
  </si>
  <si>
    <t>005</t>
  </si>
  <si>
    <t>Agawam</t>
  </si>
  <si>
    <t>086</t>
  </si>
  <si>
    <t>Eastham</t>
  </si>
  <si>
    <t>140</t>
  </si>
  <si>
    <t>Hubbardston</t>
  </si>
  <si>
    <t>316</t>
  </si>
  <si>
    <t>Webster</t>
  </si>
  <si>
    <t>302</t>
  </si>
  <si>
    <t>Tyringham</t>
  </si>
  <si>
    <t>183</t>
  </si>
  <si>
    <t>Middlefield</t>
  </si>
  <si>
    <t>312</t>
  </si>
  <si>
    <t>Warwick</t>
  </si>
  <si>
    <t>103</t>
  </si>
  <si>
    <t>Gardner</t>
  </si>
  <si>
    <t>222</t>
  </si>
  <si>
    <t>Oakham</t>
  </si>
  <si>
    <t>097</t>
  </si>
  <si>
    <t>Fitchburg</t>
  </si>
  <si>
    <t>108</t>
  </si>
  <si>
    <t>Goshen</t>
  </si>
  <si>
    <t>193</t>
  </si>
  <si>
    <t>Monterey</t>
  </si>
  <si>
    <t>236</t>
  </si>
  <si>
    <t>Pittsfield</t>
  </si>
  <si>
    <t>235</t>
  </si>
  <si>
    <t>Phillipston</t>
  </si>
  <si>
    <t>278</t>
  </si>
  <si>
    <t>Southbridge</t>
  </si>
  <si>
    <t>106</t>
  </si>
  <si>
    <t>Gill</t>
  </si>
  <si>
    <t>006</t>
  </si>
  <si>
    <t>Alford</t>
  </si>
  <si>
    <t>351</t>
  </si>
  <si>
    <t>Yarmouth</t>
  </si>
  <si>
    <t>066</t>
  </si>
  <si>
    <t>Colrain</t>
  </si>
  <si>
    <t>217</t>
  </si>
  <si>
    <t>Northfield</t>
  </si>
  <si>
    <t>260</t>
  </si>
  <si>
    <t>Sandisfield</t>
  </si>
  <si>
    <t>135</t>
  </si>
  <si>
    <t>Holland</t>
  </si>
  <si>
    <t>212</t>
  </si>
  <si>
    <t>North Brookfield</t>
  </si>
  <si>
    <t>311</t>
  </si>
  <si>
    <t>Warren</t>
  </si>
  <si>
    <t>021</t>
  </si>
  <si>
    <t>Barre</t>
  </si>
  <si>
    <t>124</t>
  </si>
  <si>
    <t>Hardwick</t>
  </si>
  <si>
    <t>323</t>
  </si>
  <si>
    <t>West Brookfield</t>
  </si>
  <si>
    <t>192</t>
  </si>
  <si>
    <t>Montague</t>
  </si>
  <si>
    <t>059</t>
  </si>
  <si>
    <t>Chester</t>
  </si>
  <si>
    <t>151</t>
  </si>
  <si>
    <t>Leicester</t>
  </si>
  <si>
    <t>319</t>
  </si>
  <si>
    <t>Wendell</t>
  </si>
  <si>
    <t>313</t>
  </si>
  <si>
    <t>Washington</t>
  </si>
  <si>
    <t>306</t>
  </si>
  <si>
    <t>Wales</t>
  </si>
  <si>
    <t>069</t>
  </si>
  <si>
    <t>Cummington</t>
  </si>
  <si>
    <t>132</t>
  </si>
  <si>
    <t>Hinsdale</t>
  </si>
  <si>
    <t>201</t>
  </si>
  <si>
    <t>New Bedford</t>
  </si>
  <si>
    <t>094</t>
  </si>
  <si>
    <t>Fairhaven</t>
  </si>
  <si>
    <t>112</t>
  </si>
  <si>
    <t>Granville</t>
  </si>
  <si>
    <t>223</t>
  </si>
  <si>
    <t>Orange</t>
  </si>
  <si>
    <t>004</t>
  </si>
  <si>
    <t>Adams</t>
  </si>
  <si>
    <t>061</t>
  </si>
  <si>
    <t>Chicopee</t>
  </si>
  <si>
    <t>280</t>
  </si>
  <si>
    <t>Spencer</t>
  </si>
  <si>
    <t>294</t>
  </si>
  <si>
    <t>Templeton</t>
  </si>
  <si>
    <t>095</t>
  </si>
  <si>
    <t>Fall River</t>
  </si>
  <si>
    <t>343</t>
  </si>
  <si>
    <t>Winchendon</t>
  </si>
  <si>
    <t>149</t>
  </si>
  <si>
    <t>Lawrence</t>
  </si>
  <si>
    <t>080</t>
  </si>
  <si>
    <t>Dudley</t>
  </si>
  <si>
    <t>075</t>
  </si>
  <si>
    <t>Dennis</t>
  </si>
  <si>
    <t>310</t>
  </si>
  <si>
    <t>Wareham</t>
  </si>
  <si>
    <t>281</t>
  </si>
  <si>
    <t>Springfield</t>
  </si>
  <si>
    <t>263</t>
  </si>
  <si>
    <t>Savoy</t>
  </si>
  <si>
    <t>015</t>
  </si>
  <si>
    <t>Athol</t>
  </si>
  <si>
    <t>195</t>
  </si>
  <si>
    <t>Mount Washington</t>
  </si>
  <si>
    <t>058</t>
  </si>
  <si>
    <t>Cheshire</t>
  </si>
  <si>
    <t>225</t>
  </si>
  <si>
    <t>Otis</t>
  </si>
  <si>
    <t>345</t>
  </si>
  <si>
    <t>Windsor</t>
  </si>
  <si>
    <t>022</t>
  </si>
  <si>
    <t>Becket</t>
  </si>
  <si>
    <t>063</t>
  </si>
  <si>
    <t>Clarksburg</t>
  </si>
  <si>
    <t>209</t>
  </si>
  <si>
    <t>North Adams</t>
  </si>
  <si>
    <t>255</t>
  </si>
  <si>
    <t>Royalston</t>
  </si>
  <si>
    <t>200</t>
  </si>
  <si>
    <t>New Ashford</t>
  </si>
  <si>
    <t>297</t>
  </si>
  <si>
    <t>Tolland</t>
  </si>
  <si>
    <t>098</t>
  </si>
  <si>
    <t>Florida</t>
  </si>
  <si>
    <t>253</t>
  </si>
  <si>
    <t>Rowe</t>
  </si>
  <si>
    <t>091</t>
  </si>
  <si>
    <t>Erving</t>
  </si>
  <si>
    <t>190</t>
  </si>
  <si>
    <t>Monroe</t>
  </si>
  <si>
    <t>121</t>
  </si>
  <si>
    <t>Hancock</t>
  </si>
  <si>
    <t>020</t>
  </si>
  <si>
    <t>Barnstable</t>
  </si>
  <si>
    <t>035</t>
  </si>
  <si>
    <t>Boston</t>
  </si>
  <si>
    <t>046</t>
  </si>
  <si>
    <t>Brookline</t>
  </si>
  <si>
    <t>049</t>
  </si>
  <si>
    <t>Cambridge</t>
  </si>
  <si>
    <t>057</t>
  </si>
  <si>
    <t>Chelsea</t>
  </si>
  <si>
    <t>093</t>
  </si>
  <si>
    <t>Everett</t>
  </si>
  <si>
    <t>165</t>
  </si>
  <si>
    <t>Malden</t>
  </si>
  <si>
    <t>197</t>
  </si>
  <si>
    <t>Nantucket</t>
  </si>
  <si>
    <t>273</t>
  </si>
  <si>
    <t>Somerset</t>
  </si>
  <si>
    <t>274</t>
  </si>
  <si>
    <t>Somerville</t>
  </si>
  <si>
    <t>296</t>
  </si>
  <si>
    <t>Tisbury</t>
  </si>
  <si>
    <t>308</t>
  </si>
  <si>
    <t>Waltham</t>
  </si>
  <si>
    <t>314</t>
  </si>
  <si>
    <t>Watertown</t>
  </si>
  <si>
    <t>*DLS does not have sufficient data to calculate an average single family tax bill for communities that have adopted the 
   residential exemption (MGL c59:5C).
**2016 rankings will not be published until all community tax rates are approved.</t>
  </si>
  <si>
    <t>From: https://dlsgateway.dor.state.ma.us/reports/rdPage.aspx?rdReport=AverageSingleTaxBill.SingleFamTaxBill_MAIN</t>
  </si>
  <si>
    <t>Built:</t>
  </si>
  <si>
    <t>Living area:</t>
  </si>
  <si>
    <t>Lot size:</t>
  </si>
  <si>
    <t>acres</t>
  </si>
  <si>
    <t>sq ft</t>
  </si>
  <si>
    <t>Location:</t>
  </si>
  <si>
    <t>Precinct 3</t>
  </si>
  <si>
    <t>Precinct 1</t>
  </si>
  <si>
    <t>Precinct 5</t>
  </si>
  <si>
    <t>Precinct 2</t>
  </si>
  <si>
    <r>
      <rPr>
        <u/>
        <sz val="12"/>
        <color theme="1"/>
        <rFont val="Calibri"/>
        <family val="2"/>
        <scheme val="minor"/>
      </rPr>
      <t>Source</t>
    </r>
    <r>
      <rPr>
        <sz val="12"/>
        <color theme="1"/>
        <rFont val="Calibri"/>
        <family val="2"/>
        <scheme val="minor"/>
      </rPr>
      <t>: Town Clerk's office &amp; FY2017 budget "brown" book lexingtonma.gov/sites/lexingtonma/files/uploads/fy2017_recommended_budget_and_financing_plan_revised_3.14.16_0.pdf (pages ix and 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</si>
</sst>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0.0%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i/>
      <u/>
      <sz val="12"/>
      <color theme="1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theme="9" tint="-0.249977111117893"/>
      <name val="Calibri"/>
      <scheme val="minor"/>
    </font>
    <font>
      <sz val="12"/>
      <color rgb="FF000000"/>
      <name val="Calibri"/>
      <family val="2"/>
      <scheme val="minor"/>
    </font>
    <font>
      <b/>
      <sz val="10"/>
      <color rgb="FF4C4C4C"/>
      <name val="'segoe ui'"/>
      <family val="2"/>
    </font>
    <font>
      <sz val="10"/>
      <color rgb="FF4C4C4C"/>
      <name val="'segoe ui'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20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6">
    <xf numFmtId="0" fontId="0" fillId="0" borderId="0" xfId="0"/>
    <xf numFmtId="3" fontId="0" fillId="0" borderId="0" xfId="0" applyNumberFormat="1"/>
    <xf numFmtId="2" fontId="0" fillId="0" borderId="0" xfId="0" applyNumberFormat="1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4" fillId="0" borderId="0" xfId="0" applyFont="1"/>
    <xf numFmtId="165" fontId="0" fillId="0" borderId="0" xfId="1" applyNumberFormat="1" applyFont="1" applyAlignment="1">
      <alignment horizontal="center"/>
    </xf>
    <xf numFmtId="0" fontId="5" fillId="0" borderId="0" xfId="0" applyFont="1"/>
    <xf numFmtId="0" fontId="0" fillId="0" borderId="0" xfId="0" applyFont="1" applyAlignment="1">
      <alignment horizontal="center"/>
    </xf>
    <xf numFmtId="165" fontId="0" fillId="0" borderId="0" xfId="1" applyNumberFormat="1" applyFont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0" fillId="0" borderId="4" xfId="0" applyNumberFormat="1" applyBorder="1"/>
    <xf numFmtId="164" fontId="0" fillId="0" borderId="0" xfId="0" applyNumberFormat="1" applyBorder="1"/>
    <xf numFmtId="0" fontId="0" fillId="0" borderId="5" xfId="0" applyBorder="1"/>
    <xf numFmtId="165" fontId="0" fillId="0" borderId="5" xfId="1" applyNumberFormat="1" applyFont="1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3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3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5" fillId="0" borderId="9" xfId="0" applyFont="1" applyBorder="1"/>
    <xf numFmtId="0" fontId="0" fillId="0" borderId="10" xfId="0" applyBorder="1"/>
    <xf numFmtId="0" fontId="0" fillId="0" borderId="11" xfId="0" applyBorder="1"/>
    <xf numFmtId="0" fontId="3" fillId="0" borderId="12" xfId="0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/>
    <xf numFmtId="165" fontId="0" fillId="0" borderId="13" xfId="1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6" fillId="0" borderId="0" xfId="0" applyFont="1" applyBorder="1" applyAlignment="1">
      <alignment horizontal="right"/>
    </xf>
    <xf numFmtId="165" fontId="6" fillId="0" borderId="13" xfId="1" applyNumberFormat="1" applyFont="1" applyBorder="1"/>
    <xf numFmtId="0" fontId="6" fillId="0" borderId="0" xfId="0" applyFont="1" applyBorder="1"/>
    <xf numFmtId="0" fontId="6" fillId="0" borderId="13" xfId="0" applyFont="1" applyBorder="1" applyAlignment="1">
      <alignment horizontal="right"/>
    </xf>
    <xf numFmtId="0" fontId="6" fillId="0" borderId="13" xfId="0" applyFont="1" applyBorder="1"/>
    <xf numFmtId="0" fontId="6" fillId="0" borderId="15" xfId="0" applyFont="1" applyBorder="1"/>
    <xf numFmtId="0" fontId="6" fillId="0" borderId="16" xfId="0" applyFont="1" applyBorder="1" applyAlignment="1">
      <alignment horizontal="right"/>
    </xf>
    <xf numFmtId="165" fontId="6" fillId="0" borderId="5" xfId="1" applyNumberFormat="1" applyFont="1" applyBorder="1"/>
    <xf numFmtId="0" fontId="6" fillId="0" borderId="5" xfId="0" applyFont="1" applyBorder="1" applyAlignment="1">
      <alignment horizontal="right"/>
    </xf>
    <xf numFmtId="0" fontId="6" fillId="0" borderId="5" xfId="0" applyFont="1" applyBorder="1"/>
    <xf numFmtId="0" fontId="6" fillId="0" borderId="7" xfId="0" applyFont="1" applyBorder="1"/>
    <xf numFmtId="0" fontId="6" fillId="0" borderId="8" xfId="0" applyFont="1" applyBorder="1" applyAlignment="1">
      <alignment horizontal="right"/>
    </xf>
    <xf numFmtId="0" fontId="9" fillId="0" borderId="0" xfId="0" applyFont="1" applyAlignment="1">
      <alignment vertical="top" wrapText="1"/>
    </xf>
    <xf numFmtId="165" fontId="0" fillId="0" borderId="0" xfId="1" applyNumberFormat="1" applyFont="1" applyBorder="1" applyAlignment="1">
      <alignment horizontal="center"/>
    </xf>
    <xf numFmtId="165" fontId="6" fillId="0" borderId="0" xfId="1" applyNumberFormat="1" applyFont="1" applyBorder="1"/>
    <xf numFmtId="165" fontId="0" fillId="0" borderId="0" xfId="0" applyNumberFormat="1"/>
    <xf numFmtId="0" fontId="6" fillId="0" borderId="0" xfId="0" applyFont="1"/>
    <xf numFmtId="3" fontId="3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6" fillId="0" borderId="9" xfId="0" applyFont="1" applyBorder="1"/>
    <xf numFmtId="0" fontId="3" fillId="0" borderId="13" xfId="0" applyFont="1" applyBorder="1" applyAlignment="1">
      <alignment horizontal="center" wrapText="1"/>
    </xf>
    <xf numFmtId="165" fontId="0" fillId="0" borderId="13" xfId="1" applyNumberFormat="1" applyFont="1" applyBorder="1"/>
    <xf numFmtId="3" fontId="5" fillId="0" borderId="9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5" fillId="0" borderId="11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3" fontId="2" fillId="0" borderId="9" xfId="0" applyNumberFormat="1" applyFont="1" applyBorder="1"/>
    <xf numFmtId="3" fontId="2" fillId="0" borderId="10" xfId="0" applyNumberFormat="1" applyFont="1" applyBorder="1"/>
    <xf numFmtId="4" fontId="2" fillId="0" borderId="10" xfId="0" applyNumberFormat="1" applyFont="1" applyBorder="1"/>
    <xf numFmtId="0" fontId="2" fillId="0" borderId="10" xfId="0" applyFont="1" applyBorder="1"/>
    <xf numFmtId="3" fontId="2" fillId="0" borderId="12" xfId="0" applyNumberFormat="1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0" fontId="2" fillId="0" borderId="0" xfId="0" applyFont="1" applyBorder="1"/>
    <xf numFmtId="0" fontId="0" fillId="0" borderId="16" xfId="0" applyBorder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6" fontId="0" fillId="0" borderId="0" xfId="0" applyNumberFormat="1"/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13" xfId="0" applyFont="1" applyBorder="1" applyAlignment="1"/>
    <xf numFmtId="6" fontId="0" fillId="0" borderId="0" xfId="0" applyNumberFormat="1" applyBorder="1"/>
    <xf numFmtId="3" fontId="12" fillId="0" borderId="0" xfId="0" applyNumberFormat="1" applyFont="1" applyBorder="1"/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3" fontId="4" fillId="0" borderId="9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6" fontId="0" fillId="0" borderId="15" xfId="0" applyNumberFormat="1" applyBorder="1"/>
    <xf numFmtId="6" fontId="0" fillId="0" borderId="0" xfId="0" applyNumberFormat="1" applyBorder="1" applyAlignment="1">
      <alignment horizontal="center"/>
    </xf>
    <xf numFmtId="6" fontId="0" fillId="0" borderId="1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 wrapText="1" shrinkToFit="1"/>
    </xf>
    <xf numFmtId="3" fontId="15" fillId="4" borderId="0" xfId="0" applyNumberFormat="1" applyFont="1" applyFill="1" applyAlignment="1">
      <alignment horizontal="right" vertical="center" wrapText="1" shrinkToFit="1"/>
    </xf>
    <xf numFmtId="0" fontId="15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1" fillId="0" borderId="1" xfId="0" applyFont="1" applyBorder="1"/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6" fontId="0" fillId="0" borderId="0" xfId="0" applyNumberForma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Border="1" applyAlignment="1">
      <alignment vertical="top" wrapText="1"/>
    </xf>
  </cellXfs>
  <cellStyles count="1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390217426525388"/>
          <c:y val="0.0928440366972477"/>
          <c:w val="0.959452140241729"/>
          <c:h val="0.869822726287654"/>
        </c:manualLayout>
      </c:layout>
      <c:lineChart>
        <c:grouping val="standard"/>
        <c:varyColors val="0"/>
        <c:ser>
          <c:idx val="0"/>
          <c:order val="0"/>
          <c:tx>
            <c:strRef>
              <c:f>'Lexington Tax Rank Hi-Lo Mass.'!$G$2</c:f>
              <c:strCache>
                <c:ptCount val="1"/>
                <c:pt idx="0">
                  <c:v>Lexington's Rank among Massachusetts' 351 communities (1= highest taxes per house)</c:v>
                </c:pt>
              </c:strCache>
            </c:strRef>
          </c:tx>
          <c:marker>
            <c:symbol val="none"/>
          </c:marker>
          <c:cat>
            <c:numRef>
              <c:f>'Lexington Tax Rank Hi-Lo Mass.'!$A$3:$A$30</c:f>
              <c:numCache>
                <c:formatCode>General</c:formatCode>
                <c:ptCount val="28"/>
                <c:pt idx="0">
                  <c:v>1988.0</c:v>
                </c:pt>
                <c:pt idx="1">
                  <c:v>1989.0</c:v>
                </c:pt>
                <c:pt idx="2">
                  <c:v>1990.0</c:v>
                </c:pt>
                <c:pt idx="3">
                  <c:v>1991.0</c:v>
                </c:pt>
                <c:pt idx="4">
                  <c:v>1992.0</c:v>
                </c:pt>
                <c:pt idx="5">
                  <c:v>1993.0</c:v>
                </c:pt>
                <c:pt idx="6">
                  <c:v>1994.0</c:v>
                </c:pt>
                <c:pt idx="7">
                  <c:v>1995.0</c:v>
                </c:pt>
                <c:pt idx="8">
                  <c:v>1996.0</c:v>
                </c:pt>
                <c:pt idx="9">
                  <c:v>1997.0</c:v>
                </c:pt>
                <c:pt idx="10">
                  <c:v>1998.0</c:v>
                </c:pt>
                <c:pt idx="11">
                  <c:v>1999.0</c:v>
                </c:pt>
                <c:pt idx="12">
                  <c:v>2000.0</c:v>
                </c:pt>
                <c:pt idx="13">
                  <c:v>2001.0</c:v>
                </c:pt>
                <c:pt idx="14">
                  <c:v>2002.0</c:v>
                </c:pt>
                <c:pt idx="15">
                  <c:v>2003.0</c:v>
                </c:pt>
                <c:pt idx="16">
                  <c:v>2004.0</c:v>
                </c:pt>
                <c:pt idx="17">
                  <c:v>2005.0</c:v>
                </c:pt>
                <c:pt idx="18">
                  <c:v>2006.0</c:v>
                </c:pt>
                <c:pt idx="19">
                  <c:v>2007.0</c:v>
                </c:pt>
                <c:pt idx="20">
                  <c:v>2008.0</c:v>
                </c:pt>
                <c:pt idx="21">
                  <c:v>2009.0</c:v>
                </c:pt>
                <c:pt idx="22">
                  <c:v>2010.0</c:v>
                </c:pt>
                <c:pt idx="23">
                  <c:v>2011.0</c:v>
                </c:pt>
                <c:pt idx="24">
                  <c:v>2012.0</c:v>
                </c:pt>
                <c:pt idx="25">
                  <c:v>2013.0</c:v>
                </c:pt>
                <c:pt idx="26">
                  <c:v>2014.0</c:v>
                </c:pt>
                <c:pt idx="27">
                  <c:v>2015.0</c:v>
                </c:pt>
              </c:numCache>
            </c:numRef>
          </c:cat>
          <c:val>
            <c:numRef>
              <c:f>'Lexington Tax Rank Hi-Lo Mass.'!$G$3:$G$30</c:f>
              <c:numCache>
                <c:formatCode>General</c:formatCode>
                <c:ptCount val="28"/>
                <c:pt idx="0">
                  <c:v>21.0</c:v>
                </c:pt>
                <c:pt idx="1">
                  <c:v>17.0</c:v>
                </c:pt>
                <c:pt idx="2">
                  <c:v>21.0</c:v>
                </c:pt>
                <c:pt idx="3">
                  <c:v>19.0</c:v>
                </c:pt>
                <c:pt idx="4">
                  <c:v>19.0</c:v>
                </c:pt>
                <c:pt idx="5">
                  <c:v>17.0</c:v>
                </c:pt>
                <c:pt idx="6">
                  <c:v>15.0</c:v>
                </c:pt>
                <c:pt idx="7">
                  <c:v>17.0</c:v>
                </c:pt>
                <c:pt idx="8">
                  <c:v>16.0</c:v>
                </c:pt>
                <c:pt idx="9">
                  <c:v>16.0</c:v>
                </c:pt>
                <c:pt idx="10">
                  <c:v>17.0</c:v>
                </c:pt>
                <c:pt idx="11">
                  <c:v>18.0</c:v>
                </c:pt>
                <c:pt idx="12">
                  <c:v>20.0</c:v>
                </c:pt>
                <c:pt idx="13">
                  <c:v>17.0</c:v>
                </c:pt>
                <c:pt idx="14">
                  <c:v>20.0</c:v>
                </c:pt>
                <c:pt idx="15">
                  <c:v>22.0</c:v>
                </c:pt>
                <c:pt idx="16">
                  <c:v>20.0</c:v>
                </c:pt>
                <c:pt idx="17">
                  <c:v>13.0</c:v>
                </c:pt>
                <c:pt idx="18">
                  <c:v>12.0</c:v>
                </c:pt>
                <c:pt idx="19">
                  <c:v>12.0</c:v>
                </c:pt>
                <c:pt idx="20">
                  <c:v>11.0</c:v>
                </c:pt>
                <c:pt idx="21">
                  <c:v>11.0</c:v>
                </c:pt>
                <c:pt idx="22">
                  <c:v>11.0</c:v>
                </c:pt>
                <c:pt idx="23">
                  <c:v>10.0</c:v>
                </c:pt>
                <c:pt idx="24">
                  <c:v>10.0</c:v>
                </c:pt>
                <c:pt idx="25">
                  <c:v>9.0</c:v>
                </c:pt>
                <c:pt idx="26">
                  <c:v>9.0</c:v>
                </c:pt>
                <c:pt idx="27">
                  <c:v>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766792"/>
        <c:axId val="2086892120"/>
      </c:lineChart>
      <c:catAx>
        <c:axId val="2119766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6892120"/>
        <c:crosses val="autoZero"/>
        <c:auto val="1"/>
        <c:lblAlgn val="ctr"/>
        <c:lblOffset val="100"/>
        <c:noMultiLvlLbl val="0"/>
      </c:catAx>
      <c:valAx>
        <c:axId val="2086892120"/>
        <c:scaling>
          <c:orientation val="minMax"/>
          <c:max val="23.0"/>
          <c:min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9766792"/>
        <c:crosses val="autoZero"/>
        <c:crossBetween val="between"/>
        <c:maj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34</xdr:row>
      <xdr:rowOff>165100</xdr:rowOff>
    </xdr:from>
    <xdr:to>
      <xdr:col>14</xdr:col>
      <xdr:colOff>228600</xdr:colOff>
      <xdr:row>65</xdr:row>
      <xdr:rowOff>177800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7"/>
  <sheetViews>
    <sheetView tabSelected="1" workbookViewId="0"/>
  </sheetViews>
  <sheetFormatPr baseColWidth="10" defaultRowHeight="15" x14ac:dyDescent="0"/>
  <cols>
    <col min="1" max="1" width="7.5" customWidth="1"/>
    <col min="2" max="2" width="14.5" customWidth="1"/>
    <col min="3" max="3" width="7.33203125" customWidth="1"/>
    <col min="5" max="5" width="9.1640625" customWidth="1"/>
    <col min="7" max="7" width="10.6640625" customWidth="1"/>
    <col min="8" max="8" width="17.1640625" customWidth="1"/>
    <col min="13" max="13" width="9.83203125" customWidth="1"/>
    <col min="14" max="14" width="3.6640625" customWidth="1"/>
    <col min="17" max="17" width="3.33203125" customWidth="1"/>
    <col min="18" max="18" width="13.6640625" customWidth="1"/>
    <col min="19" max="19" width="19.83203125" customWidth="1"/>
    <col min="20" max="20" width="14.33203125" customWidth="1"/>
    <col min="23" max="23" width="4.33203125" customWidth="1"/>
  </cols>
  <sheetData>
    <row r="1" spans="1:9">
      <c r="A1" s="13" t="s">
        <v>4</v>
      </c>
    </row>
    <row r="2" spans="1:9" s="11" customFormat="1" ht="121">
      <c r="A2" s="8" t="s">
        <v>0</v>
      </c>
      <c r="B2" s="9" t="s">
        <v>6</v>
      </c>
      <c r="C2" s="9" t="s">
        <v>5</v>
      </c>
      <c r="D2" s="9" t="s">
        <v>1</v>
      </c>
      <c r="E2" s="10" t="s">
        <v>7</v>
      </c>
      <c r="F2" s="9" t="s">
        <v>2</v>
      </c>
      <c r="G2" s="8" t="s">
        <v>83</v>
      </c>
      <c r="H2" s="8" t="s">
        <v>10</v>
      </c>
      <c r="I2" s="9" t="s">
        <v>8</v>
      </c>
    </row>
    <row r="3" spans="1:9">
      <c r="A3" s="6">
        <v>1988</v>
      </c>
      <c r="B3" s="7">
        <v>2015408700</v>
      </c>
      <c r="C3" s="1">
        <v>8558</v>
      </c>
      <c r="D3" s="7">
        <v>235500</v>
      </c>
      <c r="E3" s="2">
        <v>10.32</v>
      </c>
      <c r="F3" s="7">
        <v>2430</v>
      </c>
      <c r="G3" s="6">
        <v>21</v>
      </c>
      <c r="H3" s="6">
        <v>293</v>
      </c>
    </row>
    <row r="4" spans="1:9">
      <c r="A4" s="6">
        <v>1989</v>
      </c>
      <c r="B4" s="7">
        <v>2046307600</v>
      </c>
      <c r="C4" s="1">
        <v>8594</v>
      </c>
      <c r="D4" s="7">
        <v>238109</v>
      </c>
      <c r="E4" s="2">
        <v>10.89</v>
      </c>
      <c r="F4" s="7">
        <v>2593</v>
      </c>
      <c r="G4" s="6">
        <v>17</v>
      </c>
      <c r="H4" s="6">
        <v>297</v>
      </c>
      <c r="I4" s="12">
        <f>F4/F3-1</f>
        <v>6.7078189300411539E-2</v>
      </c>
    </row>
    <row r="5" spans="1:9">
      <c r="A5" s="6">
        <v>1990</v>
      </c>
      <c r="B5" s="7">
        <v>2595635100</v>
      </c>
      <c r="C5" s="1">
        <v>8613</v>
      </c>
      <c r="D5" s="7">
        <v>301362</v>
      </c>
      <c r="E5" s="2">
        <v>9.1999999999999993</v>
      </c>
      <c r="F5" s="7">
        <v>2773</v>
      </c>
      <c r="G5" s="6">
        <v>21</v>
      </c>
      <c r="H5" s="6">
        <v>323</v>
      </c>
      <c r="I5" s="12">
        <f t="shared" ref="I5:I31" si="0">F5/F4-1</f>
        <v>6.9417662938681124E-2</v>
      </c>
    </row>
    <row r="6" spans="1:9">
      <c r="A6" s="6">
        <v>1991</v>
      </c>
      <c r="B6" s="7">
        <v>2344994000</v>
      </c>
      <c r="C6" s="1">
        <v>8656</v>
      </c>
      <c r="D6" s="7">
        <v>270910</v>
      </c>
      <c r="E6" s="2">
        <v>11.16</v>
      </c>
      <c r="F6" s="7">
        <v>3023</v>
      </c>
      <c r="G6" s="6">
        <v>19</v>
      </c>
      <c r="H6" s="6">
        <v>265</v>
      </c>
      <c r="I6" s="12">
        <f t="shared" si="0"/>
        <v>9.0155066714749266E-2</v>
      </c>
    </row>
    <row r="7" spans="1:9">
      <c r="A7" s="6">
        <v>1992</v>
      </c>
      <c r="B7" s="7">
        <v>2268576000</v>
      </c>
      <c r="C7" s="1">
        <v>8682</v>
      </c>
      <c r="D7" s="7">
        <v>261296</v>
      </c>
      <c r="E7" s="2">
        <v>12.23</v>
      </c>
      <c r="F7" s="7">
        <v>3196</v>
      </c>
      <c r="G7" s="6">
        <v>19</v>
      </c>
      <c r="H7" s="6">
        <v>339</v>
      </c>
      <c r="I7" s="12">
        <f t="shared" si="0"/>
        <v>5.7227919285478102E-2</v>
      </c>
    </row>
    <row r="8" spans="1:9">
      <c r="A8" s="6">
        <v>1993</v>
      </c>
      <c r="B8" s="7">
        <v>2324384000</v>
      </c>
      <c r="C8" s="1">
        <v>8715</v>
      </c>
      <c r="D8" s="7">
        <v>266711</v>
      </c>
      <c r="E8" s="2">
        <v>13.64</v>
      </c>
      <c r="F8" s="7">
        <v>3638</v>
      </c>
      <c r="G8" s="6">
        <v>17</v>
      </c>
      <c r="H8" s="6">
        <v>339</v>
      </c>
      <c r="I8" s="12">
        <f t="shared" si="0"/>
        <v>0.13829787234042556</v>
      </c>
    </row>
    <row r="9" spans="1:9">
      <c r="A9" s="6">
        <v>1994</v>
      </c>
      <c r="B9" s="7">
        <v>2386608000</v>
      </c>
      <c r="C9" s="1">
        <v>8734</v>
      </c>
      <c r="D9" s="7">
        <v>273255</v>
      </c>
      <c r="E9" s="2">
        <v>14.16</v>
      </c>
      <c r="F9" s="7">
        <v>3869</v>
      </c>
      <c r="G9" s="6">
        <v>15</v>
      </c>
      <c r="H9" s="6">
        <v>340</v>
      </c>
      <c r="I9" s="12">
        <f t="shared" si="0"/>
        <v>6.3496426608026457E-2</v>
      </c>
    </row>
    <row r="10" spans="1:9">
      <c r="A10" s="6">
        <v>1995</v>
      </c>
      <c r="B10" s="7">
        <v>2535745000</v>
      </c>
      <c r="C10" s="1">
        <v>8752</v>
      </c>
      <c r="D10" s="7">
        <v>289733</v>
      </c>
      <c r="E10" s="2">
        <v>14</v>
      </c>
      <c r="F10" s="7">
        <v>4056</v>
      </c>
      <c r="G10" s="6">
        <v>17</v>
      </c>
      <c r="H10" s="6">
        <v>340</v>
      </c>
      <c r="I10" s="12">
        <f t="shared" si="0"/>
        <v>4.8332902558800628E-2</v>
      </c>
    </row>
    <row r="11" spans="1:9">
      <c r="A11" s="6">
        <v>1996</v>
      </c>
      <c r="B11" s="7">
        <v>2681040000</v>
      </c>
      <c r="C11" s="1">
        <v>8758</v>
      </c>
      <c r="D11" s="7">
        <v>306125</v>
      </c>
      <c r="E11" s="2">
        <v>14.01</v>
      </c>
      <c r="F11" s="7">
        <v>4289</v>
      </c>
      <c r="G11" s="6">
        <v>16</v>
      </c>
      <c r="H11" s="6">
        <v>340</v>
      </c>
      <c r="I11" s="12">
        <f t="shared" si="0"/>
        <v>5.7445759368836224E-2</v>
      </c>
    </row>
    <row r="12" spans="1:9">
      <c r="A12" s="6">
        <v>1997</v>
      </c>
      <c r="B12" s="7">
        <v>2791978000</v>
      </c>
      <c r="C12" s="1">
        <v>8774</v>
      </c>
      <c r="D12" s="7">
        <v>318210</v>
      </c>
      <c r="E12" s="2">
        <v>13.88</v>
      </c>
      <c r="F12" s="7">
        <v>4417</v>
      </c>
      <c r="G12" s="6">
        <v>16</v>
      </c>
      <c r="H12" s="6">
        <v>340</v>
      </c>
      <c r="I12" s="12">
        <f t="shared" si="0"/>
        <v>2.9843786430403307E-2</v>
      </c>
    </row>
    <row r="13" spans="1:9">
      <c r="A13" s="6">
        <v>1998</v>
      </c>
      <c r="B13" s="7">
        <v>2975012000</v>
      </c>
      <c r="C13" s="1">
        <v>8798</v>
      </c>
      <c r="D13" s="7">
        <v>338146</v>
      </c>
      <c r="E13" s="2">
        <v>13.43</v>
      </c>
      <c r="F13" s="7">
        <v>4541</v>
      </c>
      <c r="G13" s="6">
        <v>17</v>
      </c>
      <c r="H13" s="6">
        <v>340</v>
      </c>
      <c r="I13" s="12">
        <f t="shared" si="0"/>
        <v>2.8073352954494091E-2</v>
      </c>
    </row>
    <row r="14" spans="1:9">
      <c r="A14" s="6">
        <v>1999</v>
      </c>
      <c r="B14" s="7">
        <v>3171199000</v>
      </c>
      <c r="C14" s="1">
        <v>8810</v>
      </c>
      <c r="D14" s="7">
        <v>359954</v>
      </c>
      <c r="E14" s="2">
        <v>12.79</v>
      </c>
      <c r="F14" s="7">
        <v>4604</v>
      </c>
      <c r="G14" s="6">
        <v>18</v>
      </c>
      <c r="H14" s="6">
        <v>340</v>
      </c>
      <c r="I14" s="12">
        <f t="shared" si="0"/>
        <v>1.3873596124201804E-2</v>
      </c>
    </row>
    <row r="15" spans="1:9">
      <c r="A15" s="6">
        <v>2000</v>
      </c>
      <c r="B15" s="7">
        <v>3376143000</v>
      </c>
      <c r="C15" s="1">
        <v>8821</v>
      </c>
      <c r="D15" s="7">
        <v>382739</v>
      </c>
      <c r="E15" s="2">
        <v>12.25</v>
      </c>
      <c r="F15" s="7">
        <v>4689</v>
      </c>
      <c r="G15" s="6">
        <v>20</v>
      </c>
      <c r="H15" s="6">
        <v>340</v>
      </c>
      <c r="I15" s="12">
        <f t="shared" si="0"/>
        <v>1.846220677671595E-2</v>
      </c>
    </row>
    <row r="16" spans="1:9">
      <c r="A16" s="6">
        <v>2001</v>
      </c>
      <c r="B16" s="7">
        <v>3777857000</v>
      </c>
      <c r="C16" s="1">
        <v>8840</v>
      </c>
      <c r="D16" s="7">
        <v>427359</v>
      </c>
      <c r="E16" s="2">
        <v>12.11</v>
      </c>
      <c r="F16" s="7">
        <v>5175</v>
      </c>
      <c r="G16" s="6">
        <v>17</v>
      </c>
      <c r="H16" s="6">
        <v>340</v>
      </c>
      <c r="I16" s="12">
        <f t="shared" si="0"/>
        <v>0.10364683301343569</v>
      </c>
    </row>
    <row r="17" spans="1:9">
      <c r="A17" s="6">
        <v>2002</v>
      </c>
      <c r="B17" s="7">
        <v>4225339000</v>
      </c>
      <c r="C17" s="1">
        <v>8845</v>
      </c>
      <c r="D17" s="7">
        <v>477709</v>
      </c>
      <c r="E17" s="2">
        <v>11.28</v>
      </c>
      <c r="F17" s="7">
        <v>5389</v>
      </c>
      <c r="G17" s="6">
        <v>20</v>
      </c>
      <c r="H17" s="6">
        <v>340</v>
      </c>
      <c r="I17" s="12">
        <f t="shared" si="0"/>
        <v>4.1352657004830817E-2</v>
      </c>
    </row>
    <row r="18" spans="1:9">
      <c r="A18" s="6">
        <v>2003</v>
      </c>
      <c r="B18" s="7">
        <v>4693071000</v>
      </c>
      <c r="C18" s="1">
        <v>8898</v>
      </c>
      <c r="D18" s="7">
        <v>527430</v>
      </c>
      <c r="E18" s="2">
        <v>10.95</v>
      </c>
      <c r="F18" s="7">
        <v>5775</v>
      </c>
      <c r="G18" s="6">
        <v>22</v>
      </c>
      <c r="H18" s="6">
        <v>340</v>
      </c>
      <c r="I18" s="12">
        <f t="shared" si="0"/>
        <v>7.1627389125997309E-2</v>
      </c>
    </row>
    <row r="19" spans="1:9">
      <c r="A19" s="6">
        <v>2004</v>
      </c>
      <c r="B19" s="7">
        <v>5456206000</v>
      </c>
      <c r="C19" s="1">
        <v>8887</v>
      </c>
      <c r="D19" s="7">
        <v>613954</v>
      </c>
      <c r="E19" s="2">
        <v>10.47</v>
      </c>
      <c r="F19" s="7">
        <v>6428</v>
      </c>
      <c r="G19" s="6">
        <v>20</v>
      </c>
      <c r="H19" s="6">
        <v>340</v>
      </c>
      <c r="I19" s="12">
        <f t="shared" si="0"/>
        <v>0.1130735930735931</v>
      </c>
    </row>
    <row r="20" spans="1:9">
      <c r="A20" s="6">
        <v>2005</v>
      </c>
      <c r="B20" s="7">
        <v>5687532000</v>
      </c>
      <c r="C20" s="1">
        <v>8899</v>
      </c>
      <c r="D20" s="7">
        <v>639120</v>
      </c>
      <c r="E20" s="2">
        <v>11.34</v>
      </c>
      <c r="F20" s="7">
        <v>7248</v>
      </c>
      <c r="G20" s="6">
        <v>13</v>
      </c>
      <c r="H20" s="6">
        <v>340</v>
      </c>
      <c r="I20" s="12">
        <f t="shared" si="0"/>
        <v>0.12756689483509653</v>
      </c>
    </row>
    <row r="21" spans="1:9">
      <c r="A21" s="14">
        <v>2006</v>
      </c>
      <c r="B21" s="7">
        <v>6206172000</v>
      </c>
      <c r="C21" s="1">
        <v>8910</v>
      </c>
      <c r="D21" s="7">
        <v>696540</v>
      </c>
      <c r="E21" s="2">
        <v>11.11</v>
      </c>
      <c r="F21" s="7">
        <v>7739</v>
      </c>
      <c r="G21" s="6">
        <v>12</v>
      </c>
      <c r="H21" s="6">
        <v>338</v>
      </c>
      <c r="I21" s="12">
        <f t="shared" si="0"/>
        <v>6.7742825607064017E-2</v>
      </c>
    </row>
    <row r="22" spans="1:9">
      <c r="A22" s="14">
        <v>2007</v>
      </c>
      <c r="B22" s="7">
        <v>6499630000</v>
      </c>
      <c r="C22" s="1">
        <v>8917</v>
      </c>
      <c r="D22" s="7">
        <v>728903</v>
      </c>
      <c r="E22" s="2">
        <v>11.34</v>
      </c>
      <c r="F22" s="7">
        <v>8266</v>
      </c>
      <c r="G22" s="6">
        <v>12</v>
      </c>
      <c r="H22" s="6">
        <v>339</v>
      </c>
      <c r="I22" s="12">
        <f t="shared" si="0"/>
        <v>6.8096653314381639E-2</v>
      </c>
    </row>
    <row r="23" spans="1:9">
      <c r="A23" s="6">
        <v>2008</v>
      </c>
      <c r="B23" s="7">
        <v>6262572000</v>
      </c>
      <c r="C23" s="1">
        <v>8922</v>
      </c>
      <c r="D23" s="7">
        <v>701925</v>
      </c>
      <c r="E23" s="2">
        <v>12.52</v>
      </c>
      <c r="F23" s="7">
        <v>8788</v>
      </c>
      <c r="G23" s="6">
        <v>11</v>
      </c>
      <c r="H23" s="6">
        <v>337</v>
      </c>
      <c r="I23" s="12">
        <f t="shared" si="0"/>
        <v>6.3150254052746213E-2</v>
      </c>
    </row>
    <row r="24" spans="1:9">
      <c r="A24" s="6">
        <v>2009</v>
      </c>
      <c r="B24" s="7">
        <v>6274760000</v>
      </c>
      <c r="C24" s="1">
        <v>8934</v>
      </c>
      <c r="D24" s="7">
        <v>702346</v>
      </c>
      <c r="E24" s="2">
        <v>12.97</v>
      </c>
      <c r="F24" s="7">
        <v>9109</v>
      </c>
      <c r="G24" s="6">
        <v>11</v>
      </c>
      <c r="H24" s="6">
        <v>337</v>
      </c>
      <c r="I24" s="12">
        <f t="shared" si="0"/>
        <v>3.652708238507052E-2</v>
      </c>
    </row>
    <row r="25" spans="1:9">
      <c r="A25" s="6">
        <v>2010</v>
      </c>
      <c r="B25" s="7">
        <v>6184505000</v>
      </c>
      <c r="C25" s="1">
        <v>8944</v>
      </c>
      <c r="D25" s="7">
        <v>691470</v>
      </c>
      <c r="E25" s="2">
        <v>13.86</v>
      </c>
      <c r="F25" s="7">
        <v>9584</v>
      </c>
      <c r="G25" s="6">
        <v>11</v>
      </c>
      <c r="H25" s="6">
        <v>337</v>
      </c>
      <c r="I25" s="12">
        <f t="shared" si="0"/>
        <v>5.2146229004281563E-2</v>
      </c>
    </row>
    <row r="26" spans="1:9">
      <c r="A26" s="6">
        <v>2011</v>
      </c>
      <c r="B26" s="7">
        <v>6234563000</v>
      </c>
      <c r="C26" s="1">
        <v>8949</v>
      </c>
      <c r="D26" s="7">
        <v>696677</v>
      </c>
      <c r="E26" s="2">
        <v>14.4</v>
      </c>
      <c r="F26" s="7">
        <v>10032</v>
      </c>
      <c r="G26" s="6">
        <v>10</v>
      </c>
      <c r="H26" s="6">
        <v>338</v>
      </c>
      <c r="I26" s="12">
        <f t="shared" si="0"/>
        <v>4.6744574290484175E-2</v>
      </c>
    </row>
    <row r="27" spans="1:9">
      <c r="A27" s="6">
        <v>2012</v>
      </c>
      <c r="B27" s="7">
        <v>6251243000</v>
      </c>
      <c r="C27" s="1">
        <v>8963</v>
      </c>
      <c r="D27" s="7">
        <v>697450</v>
      </c>
      <c r="E27" s="2">
        <v>14.97</v>
      </c>
      <c r="F27" s="7">
        <v>10441</v>
      </c>
      <c r="G27" s="6">
        <v>10</v>
      </c>
      <c r="H27" s="6">
        <v>338</v>
      </c>
      <c r="I27" s="12">
        <f t="shared" si="0"/>
        <v>4.0769537480063844E-2</v>
      </c>
    </row>
    <row r="28" spans="1:9">
      <c r="A28" s="6">
        <v>2013</v>
      </c>
      <c r="B28" s="7">
        <v>6441950000</v>
      </c>
      <c r="C28" s="1">
        <v>8978</v>
      </c>
      <c r="D28" s="7">
        <v>717526</v>
      </c>
      <c r="E28" s="2">
        <v>15.2</v>
      </c>
      <c r="F28" s="7">
        <v>10906</v>
      </c>
      <c r="G28" s="6">
        <v>9</v>
      </c>
      <c r="H28" s="6">
        <v>338</v>
      </c>
      <c r="I28" s="12">
        <f t="shared" si="0"/>
        <v>4.4535963988123761E-2</v>
      </c>
    </row>
    <row r="29" spans="1:9">
      <c r="A29" s="6">
        <v>2014</v>
      </c>
      <c r="B29" s="7">
        <v>6658875000</v>
      </c>
      <c r="C29" s="1">
        <v>8996</v>
      </c>
      <c r="D29" s="7">
        <v>740204</v>
      </c>
      <c r="E29" s="2">
        <v>15.51</v>
      </c>
      <c r="F29" s="7">
        <v>11481</v>
      </c>
      <c r="G29" s="6">
        <v>9</v>
      </c>
      <c r="H29" s="6">
        <v>338</v>
      </c>
      <c r="I29" s="12">
        <f t="shared" si="0"/>
        <v>5.2723271593618115E-2</v>
      </c>
    </row>
    <row r="30" spans="1:9">
      <c r="A30" s="6">
        <v>2015</v>
      </c>
      <c r="B30" s="7">
        <v>7385759000</v>
      </c>
      <c r="C30" s="1">
        <v>9003</v>
      </c>
      <c r="D30" s="7">
        <v>820366</v>
      </c>
      <c r="E30" s="2">
        <v>14.86</v>
      </c>
      <c r="F30" s="7">
        <v>12191</v>
      </c>
      <c r="G30" s="6">
        <v>8</v>
      </c>
      <c r="H30" s="6">
        <v>338</v>
      </c>
      <c r="I30" s="12">
        <f t="shared" si="0"/>
        <v>6.1841303022384775E-2</v>
      </c>
    </row>
    <row r="31" spans="1:9">
      <c r="A31" s="6">
        <v>2016</v>
      </c>
      <c r="B31" s="7">
        <v>8008381000</v>
      </c>
      <c r="C31" s="1">
        <v>9025</v>
      </c>
      <c r="D31" s="7">
        <v>887355</v>
      </c>
      <c r="E31" s="2">
        <v>14.6</v>
      </c>
      <c r="F31" s="7">
        <v>12955</v>
      </c>
      <c r="G31" s="6"/>
      <c r="H31" s="6">
        <v>336</v>
      </c>
      <c r="I31" s="12">
        <f t="shared" si="0"/>
        <v>6.2669182183578087E-2</v>
      </c>
    </row>
    <row r="32" spans="1:9">
      <c r="A32" s="3"/>
      <c r="B32" s="4"/>
      <c r="C32" s="4"/>
      <c r="D32" s="4"/>
      <c r="E32" s="5"/>
      <c r="F32" s="4"/>
      <c r="G32" s="3"/>
      <c r="H32" s="3"/>
    </row>
    <row r="33" spans="1:15">
      <c r="A33" s="3" t="s">
        <v>3</v>
      </c>
      <c r="B33" s="4"/>
      <c r="C33" s="4"/>
      <c r="D33" s="4"/>
      <c r="E33" s="5"/>
      <c r="F33" s="4"/>
      <c r="G33" s="3"/>
      <c r="H33" s="3"/>
    </row>
    <row r="34" spans="1:15" ht="16" thickBot="1">
      <c r="A34" s="3"/>
      <c r="B34" s="4"/>
      <c r="C34" s="4"/>
      <c r="D34" s="4"/>
      <c r="E34" s="5"/>
      <c r="F34" s="4"/>
      <c r="G34" s="3"/>
      <c r="H34" s="3"/>
    </row>
    <row r="35" spans="1:15">
      <c r="A35" s="3"/>
      <c r="B35" s="82"/>
      <c r="C35" s="83"/>
      <c r="D35" s="83"/>
      <c r="E35" s="84"/>
      <c r="F35" s="83"/>
      <c r="G35" s="85"/>
      <c r="H35" s="85"/>
      <c r="I35" s="35"/>
      <c r="J35" s="35"/>
      <c r="K35" s="35"/>
      <c r="L35" s="35"/>
      <c r="M35" s="35"/>
      <c r="N35" s="35"/>
      <c r="O35" s="36"/>
    </row>
    <row r="36" spans="1:15">
      <c r="A36" s="3"/>
      <c r="B36" s="86"/>
      <c r="C36" s="87"/>
      <c r="D36" s="87"/>
      <c r="E36" s="88"/>
      <c r="F36" s="87"/>
      <c r="G36" s="89"/>
      <c r="H36" s="89"/>
      <c r="I36" s="26"/>
      <c r="J36" s="26"/>
      <c r="K36" s="26"/>
      <c r="L36" s="26"/>
      <c r="M36" s="26"/>
      <c r="N36" s="26"/>
      <c r="O36" s="40"/>
    </row>
    <row r="37" spans="1:15">
      <c r="A37" s="3"/>
      <c r="B37" s="86"/>
      <c r="C37" s="87"/>
      <c r="D37" s="87"/>
      <c r="E37" s="88"/>
      <c r="F37" s="87"/>
      <c r="G37" s="89"/>
      <c r="H37" s="89"/>
      <c r="I37" s="26"/>
      <c r="J37" s="26"/>
      <c r="K37" s="26"/>
      <c r="L37" s="26"/>
      <c r="M37" s="26"/>
      <c r="N37" s="26"/>
      <c r="O37" s="40"/>
    </row>
    <row r="38" spans="1:15">
      <c r="A38" s="3"/>
      <c r="B38" s="86"/>
      <c r="C38" s="87"/>
      <c r="D38" s="87"/>
      <c r="E38" s="88"/>
      <c r="F38" s="87"/>
      <c r="G38" s="89"/>
      <c r="H38" s="89"/>
      <c r="I38" s="26"/>
      <c r="J38" s="26"/>
      <c r="K38" s="26"/>
      <c r="L38" s="26"/>
      <c r="M38" s="26"/>
      <c r="N38" s="26"/>
      <c r="O38" s="40"/>
    </row>
    <row r="39" spans="1:15">
      <c r="A39" s="3"/>
      <c r="B39" s="86"/>
      <c r="C39" s="87"/>
      <c r="D39" s="87"/>
      <c r="E39" s="88"/>
      <c r="F39" s="87"/>
      <c r="G39" s="89"/>
      <c r="H39" s="89"/>
      <c r="I39" s="26"/>
      <c r="J39" s="26"/>
      <c r="K39" s="26"/>
      <c r="L39" s="26"/>
      <c r="M39" s="26"/>
      <c r="N39" s="26"/>
      <c r="O39" s="40"/>
    </row>
    <row r="40" spans="1:15">
      <c r="B40" s="4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0"/>
    </row>
    <row r="41" spans="1:15">
      <c r="B41" s="4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40"/>
    </row>
    <row r="42" spans="1:15">
      <c r="B42" s="4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0"/>
    </row>
    <row r="43" spans="1:15">
      <c r="B43" s="4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40"/>
    </row>
    <row r="44" spans="1:15">
      <c r="B44" s="4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40"/>
    </row>
    <row r="45" spans="1:15">
      <c r="B45" s="4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0"/>
    </row>
    <row r="46" spans="1:15">
      <c r="B46" s="4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40"/>
    </row>
    <row r="47" spans="1:15">
      <c r="B47" s="4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0"/>
    </row>
    <row r="48" spans="1:15">
      <c r="B48" s="4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40"/>
    </row>
    <row r="49" spans="2:15">
      <c r="B49" s="4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0"/>
    </row>
    <row r="50" spans="2:15">
      <c r="B50" s="43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40"/>
    </row>
    <row r="51" spans="2:15">
      <c r="B51" s="43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0"/>
    </row>
    <row r="52" spans="2:15">
      <c r="B52" s="43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40"/>
    </row>
    <row r="53" spans="2:15">
      <c r="B53" s="43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0"/>
    </row>
    <row r="54" spans="2:15">
      <c r="B54" s="43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40"/>
    </row>
    <row r="55" spans="2:15">
      <c r="B55" s="43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0"/>
    </row>
    <row r="56" spans="2:15">
      <c r="B56" s="43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40"/>
    </row>
    <row r="57" spans="2:15">
      <c r="B57" s="43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0"/>
    </row>
    <row r="58" spans="2:15">
      <c r="B58" s="43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40"/>
    </row>
    <row r="59" spans="2:15">
      <c r="B59" s="4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0"/>
    </row>
    <row r="60" spans="2:15">
      <c r="B60" s="4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40"/>
    </row>
    <row r="61" spans="2:15">
      <c r="B61" s="43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0"/>
    </row>
    <row r="62" spans="2:15">
      <c r="B62" s="43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40"/>
    </row>
    <row r="63" spans="2:15">
      <c r="B63" s="43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0"/>
    </row>
    <row r="64" spans="2:15">
      <c r="B64" s="43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40"/>
    </row>
    <row r="65" spans="1:20">
      <c r="B65" s="43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0"/>
    </row>
    <row r="66" spans="1:20">
      <c r="B66" s="43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40"/>
    </row>
    <row r="67" spans="1:20" ht="16" thickBot="1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90"/>
    </row>
    <row r="74" spans="1:20" ht="41" customHeight="1">
      <c r="R74" s="9" t="s">
        <v>98</v>
      </c>
      <c r="S74" s="9" t="s">
        <v>97</v>
      </c>
      <c r="T74" s="9" t="s">
        <v>99</v>
      </c>
    </row>
    <row r="75" spans="1:20">
      <c r="R75" s="6">
        <v>1</v>
      </c>
      <c r="S75" t="s">
        <v>84</v>
      </c>
      <c r="T75" s="118">
        <v>18762</v>
      </c>
    </row>
    <row r="76" spans="1:20">
      <c r="A76" t="s">
        <v>796</v>
      </c>
      <c r="R76" s="6">
        <v>2</v>
      </c>
      <c r="S76" t="s">
        <v>86</v>
      </c>
      <c r="T76" s="118">
        <v>15104</v>
      </c>
    </row>
    <row r="77" spans="1:20">
      <c r="A77" s="122" t="s">
        <v>100</v>
      </c>
      <c r="B77" s="122" t="s">
        <v>101</v>
      </c>
      <c r="C77" s="122" t="s">
        <v>102</v>
      </c>
      <c r="D77" s="122" t="s">
        <v>103</v>
      </c>
      <c r="E77" s="122" t="s">
        <v>104</v>
      </c>
      <c r="F77" s="122" t="s">
        <v>105</v>
      </c>
      <c r="G77" s="122" t="s">
        <v>106</v>
      </c>
      <c r="H77" s="122" t="s">
        <v>107</v>
      </c>
      <c r="R77" s="6">
        <v>3</v>
      </c>
      <c r="S77" t="s">
        <v>87</v>
      </c>
      <c r="T77" s="118">
        <v>15033</v>
      </c>
    </row>
    <row r="78" spans="1:20">
      <c r="A78" s="123" t="s">
        <v>108</v>
      </c>
      <c r="B78" s="123" t="s">
        <v>84</v>
      </c>
      <c r="C78" s="123" t="s">
        <v>85</v>
      </c>
      <c r="D78" s="124">
        <v>5190309500</v>
      </c>
      <c r="E78" s="124">
        <v>3364</v>
      </c>
      <c r="F78" s="124">
        <v>1542898</v>
      </c>
      <c r="G78" s="124">
        <v>18762</v>
      </c>
      <c r="H78" s="124"/>
      <c r="R78" s="6">
        <v>4</v>
      </c>
      <c r="S78" t="s">
        <v>88</v>
      </c>
      <c r="T78" s="118">
        <v>14149</v>
      </c>
    </row>
    <row r="79" spans="1:20">
      <c r="A79" s="123" t="s">
        <v>109</v>
      </c>
      <c r="B79" s="123" t="s">
        <v>86</v>
      </c>
      <c r="C79" s="123" t="s">
        <v>85</v>
      </c>
      <c r="D79" s="124">
        <v>971459000</v>
      </c>
      <c r="E79" s="124">
        <v>1323</v>
      </c>
      <c r="F79" s="124">
        <v>734285</v>
      </c>
      <c r="G79" s="124">
        <v>15104</v>
      </c>
      <c r="H79" s="124" t="s">
        <v>110</v>
      </c>
      <c r="R79" s="6">
        <v>5</v>
      </c>
      <c r="S79" t="s">
        <v>89</v>
      </c>
      <c r="T79" s="118">
        <v>13971</v>
      </c>
    </row>
    <row r="80" spans="1:20">
      <c r="A80" s="123" t="s">
        <v>111</v>
      </c>
      <c r="B80" s="123" t="s">
        <v>87</v>
      </c>
      <c r="C80" s="123" t="s">
        <v>85</v>
      </c>
      <c r="D80" s="124">
        <v>1632248300</v>
      </c>
      <c r="E80" s="124">
        <v>1519</v>
      </c>
      <c r="F80" s="124">
        <v>1074555</v>
      </c>
      <c r="G80" s="124">
        <v>15033</v>
      </c>
      <c r="H80" s="124" t="s">
        <v>110</v>
      </c>
      <c r="R80" s="6">
        <v>6</v>
      </c>
      <c r="S80" t="s">
        <v>90</v>
      </c>
      <c r="T80" s="118">
        <v>13588</v>
      </c>
    </row>
    <row r="81" spans="1:20">
      <c r="A81" s="123" t="s">
        <v>112</v>
      </c>
      <c r="B81" s="123" t="s">
        <v>88</v>
      </c>
      <c r="C81" s="123" t="s">
        <v>85</v>
      </c>
      <c r="D81" s="124">
        <v>1976207200</v>
      </c>
      <c r="E81" s="124">
        <v>1799</v>
      </c>
      <c r="F81" s="124">
        <v>1098503</v>
      </c>
      <c r="G81" s="124">
        <v>14149</v>
      </c>
      <c r="H81" s="124" t="s">
        <v>110</v>
      </c>
      <c r="R81" s="6">
        <v>7</v>
      </c>
      <c r="S81" t="s">
        <v>91</v>
      </c>
      <c r="T81" s="118">
        <v>13490</v>
      </c>
    </row>
    <row r="82" spans="1:20">
      <c r="A82" s="123" t="s">
        <v>113</v>
      </c>
      <c r="B82" s="123" t="s">
        <v>89</v>
      </c>
      <c r="C82" s="123" t="s">
        <v>85</v>
      </c>
      <c r="D82" s="124">
        <v>8618906000</v>
      </c>
      <c r="E82" s="124">
        <v>7298</v>
      </c>
      <c r="F82" s="124">
        <v>1180996</v>
      </c>
      <c r="G82" s="124">
        <v>13971</v>
      </c>
      <c r="H82" s="124" t="s">
        <v>110</v>
      </c>
      <c r="R82" s="119">
        <v>8</v>
      </c>
      <c r="S82" s="120" t="s">
        <v>92</v>
      </c>
      <c r="T82" s="121">
        <v>12955</v>
      </c>
    </row>
    <row r="83" spans="1:20">
      <c r="A83" s="123" t="s">
        <v>114</v>
      </c>
      <c r="B83" s="123" t="s">
        <v>90</v>
      </c>
      <c r="C83" s="123" t="s">
        <v>85</v>
      </c>
      <c r="D83" s="124">
        <v>1335892200</v>
      </c>
      <c r="E83" s="124">
        <v>1691</v>
      </c>
      <c r="F83" s="124">
        <v>790001</v>
      </c>
      <c r="G83" s="124">
        <v>13588</v>
      </c>
      <c r="H83" s="124" t="s">
        <v>110</v>
      </c>
      <c r="R83" s="6">
        <v>9</v>
      </c>
      <c r="S83" t="s">
        <v>93</v>
      </c>
      <c r="T83" s="118">
        <v>12082</v>
      </c>
    </row>
    <row r="84" spans="1:20">
      <c r="A84" s="123" t="s">
        <v>115</v>
      </c>
      <c r="B84" s="123" t="s">
        <v>91</v>
      </c>
      <c r="C84" s="123" t="s">
        <v>85</v>
      </c>
      <c r="D84" s="124">
        <v>4434742801</v>
      </c>
      <c r="E84" s="124">
        <v>4576</v>
      </c>
      <c r="F84" s="124">
        <v>969131</v>
      </c>
      <c r="G84" s="124">
        <v>13490</v>
      </c>
      <c r="H84" s="124" t="s">
        <v>110</v>
      </c>
      <c r="R84" s="6">
        <v>10</v>
      </c>
      <c r="S84" t="s">
        <v>94</v>
      </c>
      <c r="T84" s="118">
        <v>11760</v>
      </c>
    </row>
    <row r="85" spans="1:20">
      <c r="A85" s="123" t="s">
        <v>116</v>
      </c>
      <c r="B85" s="123" t="s">
        <v>92</v>
      </c>
      <c r="C85" s="123" t="s">
        <v>85</v>
      </c>
      <c r="D85" s="124">
        <v>8008381000</v>
      </c>
      <c r="E85" s="124">
        <v>9025</v>
      </c>
      <c r="F85" s="124">
        <v>887355</v>
      </c>
      <c r="G85" s="124">
        <v>12955</v>
      </c>
      <c r="H85" s="124" t="s">
        <v>110</v>
      </c>
      <c r="R85" s="6">
        <v>11</v>
      </c>
      <c r="S85" t="s">
        <v>95</v>
      </c>
      <c r="T85" s="118">
        <v>11730</v>
      </c>
    </row>
    <row r="86" spans="1:20">
      <c r="A86" s="123" t="s">
        <v>117</v>
      </c>
      <c r="B86" s="123" t="s">
        <v>93</v>
      </c>
      <c r="C86" s="123" t="s">
        <v>85</v>
      </c>
      <c r="D86" s="124">
        <v>3671293900</v>
      </c>
      <c r="E86" s="124">
        <v>5409</v>
      </c>
      <c r="F86" s="124">
        <v>678738</v>
      </c>
      <c r="G86" s="124">
        <v>12082</v>
      </c>
      <c r="H86" s="124" t="s">
        <v>110</v>
      </c>
      <c r="R86" s="6">
        <v>12</v>
      </c>
      <c r="S86" t="s">
        <v>96</v>
      </c>
      <c r="T86" s="118">
        <v>11656</v>
      </c>
    </row>
    <row r="87" spans="1:20" ht="26">
      <c r="A87" s="123" t="s">
        <v>118</v>
      </c>
      <c r="B87" s="123" t="s">
        <v>94</v>
      </c>
      <c r="C87" s="123" t="s">
        <v>85</v>
      </c>
      <c r="D87" s="124">
        <v>1690187200</v>
      </c>
      <c r="E87" s="124">
        <v>1591</v>
      </c>
      <c r="F87" s="124">
        <v>1062343</v>
      </c>
      <c r="G87" s="124">
        <v>11760</v>
      </c>
      <c r="H87" s="124" t="s">
        <v>110</v>
      </c>
    </row>
    <row r="88" spans="1:20">
      <c r="A88" s="123" t="s">
        <v>119</v>
      </c>
      <c r="B88" s="123" t="s">
        <v>95</v>
      </c>
      <c r="C88" s="123" t="s">
        <v>85</v>
      </c>
      <c r="D88" s="124">
        <v>2751906500</v>
      </c>
      <c r="E88" s="124">
        <v>4068</v>
      </c>
      <c r="F88" s="124">
        <v>676477</v>
      </c>
      <c r="G88" s="124">
        <v>11730</v>
      </c>
      <c r="H88" s="124" t="s">
        <v>110</v>
      </c>
    </row>
    <row r="89" spans="1:20">
      <c r="A89" s="123" t="s">
        <v>120</v>
      </c>
      <c r="B89" s="123" t="s">
        <v>96</v>
      </c>
      <c r="C89" s="123" t="s">
        <v>85</v>
      </c>
      <c r="D89" s="124">
        <v>4190861000</v>
      </c>
      <c r="E89" s="124">
        <v>4516</v>
      </c>
      <c r="F89" s="124">
        <v>928003</v>
      </c>
      <c r="G89" s="124">
        <v>11656</v>
      </c>
      <c r="H89" s="124" t="s">
        <v>110</v>
      </c>
    </row>
    <row r="90" spans="1:20">
      <c r="A90" s="123" t="s">
        <v>121</v>
      </c>
      <c r="B90" s="123" t="s">
        <v>122</v>
      </c>
      <c r="C90" s="123" t="s">
        <v>85</v>
      </c>
      <c r="D90" s="124">
        <v>2078197400</v>
      </c>
      <c r="E90" s="124">
        <v>2331</v>
      </c>
      <c r="F90" s="124">
        <v>891548</v>
      </c>
      <c r="G90" s="124">
        <v>11483</v>
      </c>
      <c r="H90" s="124" t="s">
        <v>110</v>
      </c>
    </row>
    <row r="91" spans="1:20">
      <c r="A91" s="123" t="s">
        <v>123</v>
      </c>
      <c r="B91" s="123" t="s">
        <v>124</v>
      </c>
      <c r="C91" s="123" t="s">
        <v>85</v>
      </c>
      <c r="D91" s="124">
        <v>5280170800</v>
      </c>
      <c r="E91" s="124">
        <v>5633</v>
      </c>
      <c r="F91" s="124">
        <v>937364</v>
      </c>
      <c r="G91" s="124">
        <v>10948</v>
      </c>
      <c r="H91" s="124" t="s">
        <v>110</v>
      </c>
    </row>
    <row r="92" spans="1:20">
      <c r="A92" s="123" t="s">
        <v>125</v>
      </c>
      <c r="B92" s="123" t="s">
        <v>126</v>
      </c>
      <c r="C92" s="123" t="s">
        <v>85</v>
      </c>
      <c r="D92" s="124">
        <v>16000210600</v>
      </c>
      <c r="E92" s="124">
        <v>16972</v>
      </c>
      <c r="F92" s="124">
        <v>942742</v>
      </c>
      <c r="G92" s="124">
        <v>10728</v>
      </c>
      <c r="H92" s="124" t="s">
        <v>110</v>
      </c>
    </row>
    <row r="93" spans="1:20">
      <c r="A93" s="123" t="s">
        <v>127</v>
      </c>
      <c r="B93" s="123" t="s">
        <v>128</v>
      </c>
      <c r="C93" s="123" t="s">
        <v>85</v>
      </c>
      <c r="D93" s="124">
        <v>2666545100</v>
      </c>
      <c r="E93" s="124">
        <v>4939</v>
      </c>
      <c r="F93" s="124">
        <v>539896</v>
      </c>
      <c r="G93" s="124">
        <v>10382</v>
      </c>
      <c r="H93" s="124" t="s">
        <v>110</v>
      </c>
    </row>
    <row r="94" spans="1:20">
      <c r="A94" s="123" t="s">
        <v>129</v>
      </c>
      <c r="B94" s="123" t="s">
        <v>130</v>
      </c>
      <c r="C94" s="123" t="s">
        <v>85</v>
      </c>
      <c r="D94" s="124">
        <v>3169428550</v>
      </c>
      <c r="E94" s="124">
        <v>4506</v>
      </c>
      <c r="F94" s="124">
        <v>703380</v>
      </c>
      <c r="G94" s="124">
        <v>10312</v>
      </c>
      <c r="H94" s="124" t="s">
        <v>110</v>
      </c>
    </row>
    <row r="95" spans="1:20">
      <c r="A95" s="123" t="s">
        <v>131</v>
      </c>
      <c r="B95" s="123" t="s">
        <v>132</v>
      </c>
      <c r="C95" s="123" t="s">
        <v>85</v>
      </c>
      <c r="D95" s="124">
        <v>2165785300</v>
      </c>
      <c r="E95" s="124">
        <v>3519</v>
      </c>
      <c r="F95" s="124">
        <v>615455</v>
      </c>
      <c r="G95" s="124">
        <v>10309</v>
      </c>
      <c r="H95" s="124" t="s">
        <v>110</v>
      </c>
    </row>
    <row r="96" spans="1:20">
      <c r="A96" s="123" t="s">
        <v>133</v>
      </c>
      <c r="B96" s="123" t="s">
        <v>134</v>
      </c>
      <c r="C96" s="123" t="s">
        <v>85</v>
      </c>
      <c r="D96" s="124">
        <v>658711700</v>
      </c>
      <c r="E96" s="124">
        <v>1101</v>
      </c>
      <c r="F96" s="124">
        <v>598285</v>
      </c>
      <c r="G96" s="124">
        <v>10159</v>
      </c>
      <c r="H96" s="124" t="s">
        <v>110</v>
      </c>
    </row>
    <row r="97" spans="1:8">
      <c r="A97" s="123" t="s">
        <v>135</v>
      </c>
      <c r="B97" s="123" t="s">
        <v>136</v>
      </c>
      <c r="C97" s="123" t="s">
        <v>85</v>
      </c>
      <c r="D97" s="124">
        <v>2682473400</v>
      </c>
      <c r="E97" s="124">
        <v>5316</v>
      </c>
      <c r="F97" s="124">
        <v>504604</v>
      </c>
      <c r="G97" s="124">
        <v>10148</v>
      </c>
      <c r="H97" s="124" t="s">
        <v>110</v>
      </c>
    </row>
    <row r="98" spans="1:8">
      <c r="A98" s="123" t="s">
        <v>137</v>
      </c>
      <c r="B98" s="123" t="s">
        <v>138</v>
      </c>
      <c r="C98" s="123" t="s">
        <v>85</v>
      </c>
      <c r="D98" s="124">
        <v>776070900</v>
      </c>
      <c r="E98" s="124">
        <v>1635</v>
      </c>
      <c r="F98" s="124">
        <v>474661</v>
      </c>
      <c r="G98" s="124">
        <v>9925</v>
      </c>
      <c r="H98" s="124" t="s">
        <v>110</v>
      </c>
    </row>
    <row r="99" spans="1:8">
      <c r="A99" s="123" t="s">
        <v>139</v>
      </c>
      <c r="B99" s="123" t="s">
        <v>140</v>
      </c>
      <c r="C99" s="123" t="s">
        <v>85</v>
      </c>
      <c r="D99" s="124">
        <v>3045418060</v>
      </c>
      <c r="E99" s="124">
        <v>4860</v>
      </c>
      <c r="F99" s="124">
        <v>626629</v>
      </c>
      <c r="G99" s="124">
        <v>9744</v>
      </c>
      <c r="H99" s="124" t="s">
        <v>110</v>
      </c>
    </row>
    <row r="100" spans="1:8">
      <c r="A100" s="123" t="s">
        <v>141</v>
      </c>
      <c r="B100" s="123" t="s">
        <v>142</v>
      </c>
      <c r="C100" s="123" t="s">
        <v>85</v>
      </c>
      <c r="D100" s="124">
        <v>1562214000</v>
      </c>
      <c r="E100" s="124">
        <v>2647</v>
      </c>
      <c r="F100" s="124">
        <v>590183</v>
      </c>
      <c r="G100" s="124">
        <v>9714</v>
      </c>
      <c r="H100" s="124" t="s">
        <v>110</v>
      </c>
    </row>
    <row r="101" spans="1:8">
      <c r="A101" s="123" t="s">
        <v>143</v>
      </c>
      <c r="B101" s="123" t="s">
        <v>144</v>
      </c>
      <c r="C101" s="123" t="s">
        <v>85</v>
      </c>
      <c r="D101" s="124">
        <v>933610680</v>
      </c>
      <c r="E101" s="124">
        <v>1756</v>
      </c>
      <c r="F101" s="124">
        <v>531669</v>
      </c>
      <c r="G101" s="124">
        <v>9597</v>
      </c>
      <c r="H101" s="124" t="s">
        <v>110</v>
      </c>
    </row>
    <row r="102" spans="1:8">
      <c r="A102" s="123" t="s">
        <v>145</v>
      </c>
      <c r="B102" s="123" t="s">
        <v>146</v>
      </c>
      <c r="C102" s="123" t="s">
        <v>85</v>
      </c>
      <c r="D102" s="124">
        <v>6960368800</v>
      </c>
      <c r="E102" s="124">
        <v>8378</v>
      </c>
      <c r="F102" s="124">
        <v>830791</v>
      </c>
      <c r="G102" s="124">
        <v>9587</v>
      </c>
      <c r="H102" s="124" t="s">
        <v>110</v>
      </c>
    </row>
    <row r="103" spans="1:8">
      <c r="A103" s="123" t="s">
        <v>147</v>
      </c>
      <c r="B103" s="123" t="s">
        <v>148</v>
      </c>
      <c r="C103" s="123" t="s">
        <v>85</v>
      </c>
      <c r="D103" s="124">
        <v>1937507000</v>
      </c>
      <c r="E103" s="124">
        <v>3367</v>
      </c>
      <c r="F103" s="124">
        <v>575440</v>
      </c>
      <c r="G103" s="124">
        <v>9495</v>
      </c>
      <c r="H103" s="124" t="s">
        <v>110</v>
      </c>
    </row>
    <row r="104" spans="1:8">
      <c r="A104" s="123" t="s">
        <v>149</v>
      </c>
      <c r="B104" s="123" t="s">
        <v>150</v>
      </c>
      <c r="C104" s="123" t="s">
        <v>85</v>
      </c>
      <c r="D104" s="124">
        <v>1631601200</v>
      </c>
      <c r="E104" s="124">
        <v>2835</v>
      </c>
      <c r="F104" s="124">
        <v>575521</v>
      </c>
      <c r="G104" s="124">
        <v>9105</v>
      </c>
      <c r="H104" s="124" t="s">
        <v>110</v>
      </c>
    </row>
    <row r="105" spans="1:8">
      <c r="A105" s="123" t="s">
        <v>151</v>
      </c>
      <c r="B105" s="123" t="s">
        <v>152</v>
      </c>
      <c r="C105" s="123" t="s">
        <v>85</v>
      </c>
      <c r="D105" s="124">
        <v>2051755812</v>
      </c>
      <c r="E105" s="124">
        <v>3444</v>
      </c>
      <c r="F105" s="124">
        <v>595748</v>
      </c>
      <c r="G105" s="124">
        <v>9103</v>
      </c>
      <c r="H105" s="124" t="s">
        <v>110</v>
      </c>
    </row>
    <row r="106" spans="1:8">
      <c r="A106" s="123" t="s">
        <v>153</v>
      </c>
      <c r="B106" s="123" t="s">
        <v>154</v>
      </c>
      <c r="C106" s="123" t="s">
        <v>85</v>
      </c>
      <c r="D106" s="124">
        <v>1797620900</v>
      </c>
      <c r="E106" s="124">
        <v>3443</v>
      </c>
      <c r="F106" s="124">
        <v>522109</v>
      </c>
      <c r="G106" s="124">
        <v>9048</v>
      </c>
      <c r="H106" s="124" t="s">
        <v>110</v>
      </c>
    </row>
    <row r="107" spans="1:8">
      <c r="A107" s="123" t="s">
        <v>155</v>
      </c>
      <c r="B107" s="123" t="s">
        <v>156</v>
      </c>
      <c r="C107" s="123" t="s">
        <v>85</v>
      </c>
      <c r="D107" s="124">
        <v>4471588300</v>
      </c>
      <c r="E107" s="124">
        <v>6205</v>
      </c>
      <c r="F107" s="124">
        <v>720643</v>
      </c>
      <c r="G107" s="124">
        <v>9001</v>
      </c>
      <c r="H107" s="124" t="s">
        <v>110</v>
      </c>
    </row>
    <row r="108" spans="1:8">
      <c r="A108" s="123" t="s">
        <v>157</v>
      </c>
      <c r="B108" s="123" t="s">
        <v>158</v>
      </c>
      <c r="C108" s="123" t="s">
        <v>85</v>
      </c>
      <c r="D108" s="124">
        <v>652200700</v>
      </c>
      <c r="E108" s="124">
        <v>1188</v>
      </c>
      <c r="F108" s="124">
        <v>548990</v>
      </c>
      <c r="G108" s="124">
        <v>8981</v>
      </c>
      <c r="H108" s="124" t="s">
        <v>110</v>
      </c>
    </row>
    <row r="109" spans="1:8">
      <c r="A109" s="123" t="s">
        <v>159</v>
      </c>
      <c r="B109" s="123" t="s">
        <v>160</v>
      </c>
      <c r="C109" s="123" t="s">
        <v>85</v>
      </c>
      <c r="D109" s="124">
        <v>2296804700</v>
      </c>
      <c r="E109" s="124">
        <v>4369</v>
      </c>
      <c r="F109" s="124">
        <v>525705</v>
      </c>
      <c r="G109" s="124">
        <v>8953</v>
      </c>
      <c r="H109" s="124" t="s">
        <v>110</v>
      </c>
    </row>
    <row r="110" spans="1:8">
      <c r="A110" s="123" t="s">
        <v>161</v>
      </c>
      <c r="B110" s="123" t="s">
        <v>162</v>
      </c>
      <c r="C110" s="123" t="s">
        <v>85</v>
      </c>
      <c r="D110" s="124">
        <v>5186307200</v>
      </c>
      <c r="E110" s="124">
        <v>8593</v>
      </c>
      <c r="F110" s="124">
        <v>603550</v>
      </c>
      <c r="G110" s="124">
        <v>8945</v>
      </c>
      <c r="H110" s="124" t="s">
        <v>110</v>
      </c>
    </row>
    <row r="111" spans="1:8">
      <c r="A111" s="123" t="s">
        <v>163</v>
      </c>
      <c r="B111" s="123" t="s">
        <v>164</v>
      </c>
      <c r="C111" s="123" t="s">
        <v>85</v>
      </c>
      <c r="D111" s="124">
        <v>1221665200</v>
      </c>
      <c r="E111" s="124">
        <v>2361</v>
      </c>
      <c r="F111" s="124">
        <v>517435</v>
      </c>
      <c r="G111" s="124">
        <v>8926</v>
      </c>
      <c r="H111" s="124" t="s">
        <v>110</v>
      </c>
    </row>
    <row r="112" spans="1:8">
      <c r="A112" s="123" t="s">
        <v>165</v>
      </c>
      <c r="B112" s="123" t="s">
        <v>166</v>
      </c>
      <c r="C112" s="123" t="s">
        <v>85</v>
      </c>
      <c r="D112" s="124">
        <v>919098750</v>
      </c>
      <c r="E112" s="124">
        <v>2078</v>
      </c>
      <c r="F112" s="124">
        <v>442300</v>
      </c>
      <c r="G112" s="124">
        <v>8837</v>
      </c>
      <c r="H112" s="124" t="s">
        <v>110</v>
      </c>
    </row>
    <row r="113" spans="1:8">
      <c r="A113" s="123" t="s">
        <v>167</v>
      </c>
      <c r="B113" s="123" t="s">
        <v>168</v>
      </c>
      <c r="C113" s="123" t="s">
        <v>85</v>
      </c>
      <c r="D113" s="124">
        <v>1001861400</v>
      </c>
      <c r="E113" s="124">
        <v>1873</v>
      </c>
      <c r="F113" s="124">
        <v>534897</v>
      </c>
      <c r="G113" s="124">
        <v>8836</v>
      </c>
      <c r="H113" s="124" t="s">
        <v>110</v>
      </c>
    </row>
    <row r="114" spans="1:8">
      <c r="A114" s="123" t="s">
        <v>169</v>
      </c>
      <c r="B114" s="123" t="s">
        <v>170</v>
      </c>
      <c r="C114" s="123" t="s">
        <v>85</v>
      </c>
      <c r="D114" s="124">
        <v>1788565200</v>
      </c>
      <c r="E114" s="124">
        <v>3846</v>
      </c>
      <c r="F114" s="124">
        <v>465046</v>
      </c>
      <c r="G114" s="124">
        <v>8264</v>
      </c>
      <c r="H114" s="124" t="s">
        <v>110</v>
      </c>
    </row>
    <row r="115" spans="1:8">
      <c r="A115" s="123" t="s">
        <v>171</v>
      </c>
      <c r="B115" s="123" t="s">
        <v>172</v>
      </c>
      <c r="C115" s="123" t="s">
        <v>85</v>
      </c>
      <c r="D115" s="124">
        <v>2136840600</v>
      </c>
      <c r="E115" s="124">
        <v>4255</v>
      </c>
      <c r="F115" s="124">
        <v>502195</v>
      </c>
      <c r="G115" s="124">
        <v>8241</v>
      </c>
      <c r="H115" s="124" t="s">
        <v>110</v>
      </c>
    </row>
    <row r="116" spans="1:8">
      <c r="A116" s="123" t="s">
        <v>173</v>
      </c>
      <c r="B116" s="123" t="s">
        <v>174</v>
      </c>
      <c r="C116" s="123" t="s">
        <v>85</v>
      </c>
      <c r="D116" s="124">
        <v>2179356775</v>
      </c>
      <c r="E116" s="124">
        <v>3845</v>
      </c>
      <c r="F116" s="124">
        <v>566803</v>
      </c>
      <c r="G116" s="124">
        <v>8219</v>
      </c>
      <c r="H116" s="124" t="s">
        <v>110</v>
      </c>
    </row>
    <row r="117" spans="1:8">
      <c r="A117" s="123" t="s">
        <v>175</v>
      </c>
      <c r="B117" s="123" t="s">
        <v>176</v>
      </c>
      <c r="C117" s="123" t="s">
        <v>85</v>
      </c>
      <c r="D117" s="124">
        <v>4318920600</v>
      </c>
      <c r="E117" s="124">
        <v>7150</v>
      </c>
      <c r="F117" s="124">
        <v>604045</v>
      </c>
      <c r="G117" s="124">
        <v>8155</v>
      </c>
      <c r="H117" s="124" t="s">
        <v>110</v>
      </c>
    </row>
    <row r="118" spans="1:8">
      <c r="A118" s="123" t="s">
        <v>177</v>
      </c>
      <c r="B118" s="123" t="s">
        <v>178</v>
      </c>
      <c r="C118" s="123" t="s">
        <v>85</v>
      </c>
      <c r="D118" s="124">
        <v>1784477100</v>
      </c>
      <c r="E118" s="124">
        <v>5443</v>
      </c>
      <c r="F118" s="124">
        <v>327848</v>
      </c>
      <c r="G118" s="124">
        <v>7977</v>
      </c>
      <c r="H118" s="124" t="s">
        <v>110</v>
      </c>
    </row>
    <row r="119" spans="1:8">
      <c r="A119" s="123" t="s">
        <v>179</v>
      </c>
      <c r="B119" s="123" t="s">
        <v>180</v>
      </c>
      <c r="C119" s="123" t="s">
        <v>85</v>
      </c>
      <c r="D119" s="124">
        <v>4465935500</v>
      </c>
      <c r="E119" s="124">
        <v>6217</v>
      </c>
      <c r="F119" s="124">
        <v>718343</v>
      </c>
      <c r="G119" s="124">
        <v>7974</v>
      </c>
      <c r="H119" s="124" t="s">
        <v>110</v>
      </c>
    </row>
    <row r="120" spans="1:8">
      <c r="A120" s="123" t="s">
        <v>181</v>
      </c>
      <c r="B120" s="123" t="s">
        <v>182</v>
      </c>
      <c r="C120" s="123" t="s">
        <v>85</v>
      </c>
      <c r="D120" s="124">
        <v>1320707550</v>
      </c>
      <c r="E120" s="124">
        <v>3005</v>
      </c>
      <c r="F120" s="124">
        <v>439503</v>
      </c>
      <c r="G120" s="124">
        <v>7946</v>
      </c>
      <c r="H120" s="124" t="s">
        <v>110</v>
      </c>
    </row>
    <row r="121" spans="1:8">
      <c r="A121" s="123" t="s">
        <v>183</v>
      </c>
      <c r="B121" s="123" t="s">
        <v>184</v>
      </c>
      <c r="C121" s="123" t="s">
        <v>85</v>
      </c>
      <c r="D121" s="124">
        <v>492650200</v>
      </c>
      <c r="E121" s="124">
        <v>985</v>
      </c>
      <c r="F121" s="124">
        <v>500152</v>
      </c>
      <c r="G121" s="124">
        <v>7887</v>
      </c>
      <c r="H121" s="124" t="s">
        <v>110</v>
      </c>
    </row>
    <row r="122" spans="1:8">
      <c r="A122" s="123" t="s">
        <v>185</v>
      </c>
      <c r="B122" s="123" t="s">
        <v>186</v>
      </c>
      <c r="C122" s="123" t="s">
        <v>85</v>
      </c>
      <c r="D122" s="124">
        <v>1818462200</v>
      </c>
      <c r="E122" s="124">
        <v>4370</v>
      </c>
      <c r="F122" s="124">
        <v>416124</v>
      </c>
      <c r="G122" s="124">
        <v>7819</v>
      </c>
      <c r="H122" s="124" t="s">
        <v>110</v>
      </c>
    </row>
    <row r="123" spans="1:8">
      <c r="A123" s="123" t="s">
        <v>187</v>
      </c>
      <c r="B123" s="123" t="s">
        <v>188</v>
      </c>
      <c r="C123" s="123" t="s">
        <v>85</v>
      </c>
      <c r="D123" s="124">
        <v>3053409400</v>
      </c>
      <c r="E123" s="124">
        <v>6383</v>
      </c>
      <c r="F123" s="124">
        <v>478366</v>
      </c>
      <c r="G123" s="124">
        <v>7797</v>
      </c>
      <c r="H123" s="124" t="s">
        <v>110</v>
      </c>
    </row>
    <row r="124" spans="1:8">
      <c r="A124" s="123" t="s">
        <v>189</v>
      </c>
      <c r="B124" s="123" t="s">
        <v>190</v>
      </c>
      <c r="C124" s="123" t="s">
        <v>85</v>
      </c>
      <c r="D124" s="124">
        <v>708878300</v>
      </c>
      <c r="E124" s="124">
        <v>1357</v>
      </c>
      <c r="F124" s="124">
        <v>522386</v>
      </c>
      <c r="G124" s="124">
        <v>7643</v>
      </c>
      <c r="H124" s="124" t="s">
        <v>110</v>
      </c>
    </row>
    <row r="125" spans="1:8">
      <c r="A125" s="123" t="s">
        <v>191</v>
      </c>
      <c r="B125" s="123" t="s">
        <v>192</v>
      </c>
      <c r="C125" s="123" t="s">
        <v>85</v>
      </c>
      <c r="D125" s="124">
        <v>1875933700</v>
      </c>
      <c r="E125" s="124">
        <v>4172</v>
      </c>
      <c r="F125" s="124">
        <v>449649</v>
      </c>
      <c r="G125" s="124">
        <v>7581</v>
      </c>
      <c r="H125" s="124" t="s">
        <v>110</v>
      </c>
    </row>
    <row r="126" spans="1:8">
      <c r="A126" s="123" t="s">
        <v>193</v>
      </c>
      <c r="B126" s="123" t="s">
        <v>194</v>
      </c>
      <c r="C126" s="123" t="s">
        <v>85</v>
      </c>
      <c r="D126" s="124">
        <v>1274928950</v>
      </c>
      <c r="E126" s="124">
        <v>3176</v>
      </c>
      <c r="F126" s="124">
        <v>401426</v>
      </c>
      <c r="G126" s="124">
        <v>7539</v>
      </c>
      <c r="H126" s="124" t="s">
        <v>110</v>
      </c>
    </row>
    <row r="127" spans="1:8">
      <c r="A127" s="123" t="s">
        <v>195</v>
      </c>
      <c r="B127" s="123" t="s">
        <v>196</v>
      </c>
      <c r="C127" s="123" t="s">
        <v>85</v>
      </c>
      <c r="D127" s="124">
        <v>4682885700</v>
      </c>
      <c r="E127" s="124">
        <v>8000</v>
      </c>
      <c r="F127" s="124">
        <v>585361</v>
      </c>
      <c r="G127" s="124">
        <v>7493</v>
      </c>
      <c r="H127" s="124" t="s">
        <v>110</v>
      </c>
    </row>
    <row r="128" spans="1:8">
      <c r="A128" s="123" t="s">
        <v>197</v>
      </c>
      <c r="B128" s="123" t="s">
        <v>198</v>
      </c>
      <c r="C128" s="123" t="s">
        <v>85</v>
      </c>
      <c r="D128" s="124">
        <v>1075006100</v>
      </c>
      <c r="E128" s="124">
        <v>2040</v>
      </c>
      <c r="F128" s="124">
        <v>526964</v>
      </c>
      <c r="G128" s="124">
        <v>7320</v>
      </c>
      <c r="H128" s="124" t="s">
        <v>110</v>
      </c>
    </row>
    <row r="129" spans="1:8">
      <c r="A129" s="123" t="s">
        <v>199</v>
      </c>
      <c r="B129" s="123" t="s">
        <v>200</v>
      </c>
      <c r="C129" s="123" t="s">
        <v>85</v>
      </c>
      <c r="D129" s="124">
        <v>3266065400</v>
      </c>
      <c r="E129" s="124">
        <v>6539</v>
      </c>
      <c r="F129" s="124">
        <v>499475</v>
      </c>
      <c r="G129" s="124">
        <v>7242</v>
      </c>
      <c r="H129" s="124" t="s">
        <v>110</v>
      </c>
    </row>
    <row r="130" spans="1:8">
      <c r="A130" s="123" t="s">
        <v>201</v>
      </c>
      <c r="B130" s="123" t="s">
        <v>202</v>
      </c>
      <c r="C130" s="123" t="s">
        <v>85</v>
      </c>
      <c r="D130" s="124">
        <v>3427706200</v>
      </c>
      <c r="E130" s="124">
        <v>6739</v>
      </c>
      <c r="F130" s="124">
        <v>508637</v>
      </c>
      <c r="G130" s="124">
        <v>7192</v>
      </c>
      <c r="H130" s="124" t="s">
        <v>110</v>
      </c>
    </row>
    <row r="131" spans="1:8">
      <c r="A131" s="123" t="s">
        <v>203</v>
      </c>
      <c r="B131" s="123" t="s">
        <v>204</v>
      </c>
      <c r="C131" s="123" t="s">
        <v>85</v>
      </c>
      <c r="D131" s="124">
        <v>1365532100</v>
      </c>
      <c r="E131" s="124">
        <v>4094</v>
      </c>
      <c r="F131" s="124">
        <v>333545</v>
      </c>
      <c r="G131" s="124">
        <v>7078</v>
      </c>
      <c r="H131" s="124" t="s">
        <v>110</v>
      </c>
    </row>
    <row r="132" spans="1:8">
      <c r="A132" s="123" t="s">
        <v>205</v>
      </c>
      <c r="B132" s="123" t="s">
        <v>206</v>
      </c>
      <c r="C132" s="123" t="s">
        <v>85</v>
      </c>
      <c r="D132" s="124">
        <v>1145760000</v>
      </c>
      <c r="E132" s="124">
        <v>2896</v>
      </c>
      <c r="F132" s="124">
        <v>395635</v>
      </c>
      <c r="G132" s="124">
        <v>6999</v>
      </c>
      <c r="H132" s="124" t="s">
        <v>110</v>
      </c>
    </row>
    <row r="133" spans="1:8">
      <c r="A133" s="123" t="s">
        <v>207</v>
      </c>
      <c r="B133" s="123" t="s">
        <v>208</v>
      </c>
      <c r="C133" s="123" t="s">
        <v>85</v>
      </c>
      <c r="D133" s="124">
        <v>2252667900</v>
      </c>
      <c r="E133" s="124">
        <v>4328</v>
      </c>
      <c r="F133" s="124">
        <v>520487</v>
      </c>
      <c r="G133" s="124">
        <v>6969</v>
      </c>
      <c r="H133" s="124" t="s">
        <v>110</v>
      </c>
    </row>
    <row r="134" spans="1:8">
      <c r="A134" s="123" t="s">
        <v>209</v>
      </c>
      <c r="B134" s="123" t="s">
        <v>210</v>
      </c>
      <c r="C134" s="123" t="s">
        <v>85</v>
      </c>
      <c r="D134" s="124">
        <v>3063256900</v>
      </c>
      <c r="E134" s="124">
        <v>6274</v>
      </c>
      <c r="F134" s="124">
        <v>488246</v>
      </c>
      <c r="G134" s="124">
        <v>6967</v>
      </c>
      <c r="H134" s="124" t="s">
        <v>110</v>
      </c>
    </row>
    <row r="135" spans="1:8">
      <c r="A135" s="123" t="s">
        <v>211</v>
      </c>
      <c r="B135" s="123" t="s">
        <v>212</v>
      </c>
      <c r="C135" s="123" t="s">
        <v>85</v>
      </c>
      <c r="D135" s="124">
        <v>872832200</v>
      </c>
      <c r="E135" s="124">
        <v>2665</v>
      </c>
      <c r="F135" s="124">
        <v>327517</v>
      </c>
      <c r="G135" s="124">
        <v>6960</v>
      </c>
      <c r="H135" s="124" t="s">
        <v>110</v>
      </c>
    </row>
    <row r="136" spans="1:8">
      <c r="A136" s="123" t="s">
        <v>213</v>
      </c>
      <c r="B136" s="123" t="s">
        <v>214</v>
      </c>
      <c r="C136" s="123" t="s">
        <v>85</v>
      </c>
      <c r="D136" s="124">
        <v>2909546700</v>
      </c>
      <c r="E136" s="124">
        <v>6512</v>
      </c>
      <c r="F136" s="124">
        <v>446798</v>
      </c>
      <c r="G136" s="124">
        <v>6952</v>
      </c>
      <c r="H136" s="124" t="s">
        <v>110</v>
      </c>
    </row>
    <row r="137" spans="1:8">
      <c r="A137" s="123" t="s">
        <v>215</v>
      </c>
      <c r="B137" s="123" t="s">
        <v>216</v>
      </c>
      <c r="C137" s="123" t="s">
        <v>85</v>
      </c>
      <c r="D137" s="124">
        <v>828672400</v>
      </c>
      <c r="E137" s="124">
        <v>2232</v>
      </c>
      <c r="F137" s="124">
        <v>371269</v>
      </c>
      <c r="G137" s="124">
        <v>6891</v>
      </c>
      <c r="H137" s="124" t="s">
        <v>110</v>
      </c>
    </row>
    <row r="138" spans="1:8">
      <c r="A138" s="123" t="s">
        <v>217</v>
      </c>
      <c r="B138" s="123" t="s">
        <v>218</v>
      </c>
      <c r="C138" s="123" t="s">
        <v>85</v>
      </c>
      <c r="D138" s="124">
        <v>4305760000</v>
      </c>
      <c r="E138" s="124">
        <v>8508</v>
      </c>
      <c r="F138" s="124">
        <v>506084</v>
      </c>
      <c r="G138" s="124">
        <v>6868</v>
      </c>
      <c r="H138" s="124" t="s">
        <v>110</v>
      </c>
    </row>
    <row r="139" spans="1:8">
      <c r="A139" s="123" t="s">
        <v>219</v>
      </c>
      <c r="B139" s="123" t="s">
        <v>220</v>
      </c>
      <c r="C139" s="123" t="s">
        <v>85</v>
      </c>
      <c r="D139" s="124">
        <v>1662029200</v>
      </c>
      <c r="E139" s="124">
        <v>3601</v>
      </c>
      <c r="F139" s="124">
        <v>461547</v>
      </c>
      <c r="G139" s="124">
        <v>6854</v>
      </c>
      <c r="H139" s="124" t="s">
        <v>110</v>
      </c>
    </row>
    <row r="140" spans="1:8">
      <c r="A140" s="123" t="s">
        <v>221</v>
      </c>
      <c r="B140" s="123" t="s">
        <v>222</v>
      </c>
      <c r="C140" s="123" t="s">
        <v>85</v>
      </c>
      <c r="D140" s="124">
        <v>1608609300</v>
      </c>
      <c r="E140" s="124">
        <v>4032</v>
      </c>
      <c r="F140" s="124">
        <v>398961</v>
      </c>
      <c r="G140" s="124">
        <v>6850</v>
      </c>
      <c r="H140" s="124" t="s">
        <v>110</v>
      </c>
    </row>
    <row r="141" spans="1:8">
      <c r="A141" s="123" t="s">
        <v>223</v>
      </c>
      <c r="B141" s="123" t="s">
        <v>224</v>
      </c>
      <c r="C141" s="123" t="s">
        <v>85</v>
      </c>
      <c r="D141" s="124">
        <v>1380389800</v>
      </c>
      <c r="E141" s="124">
        <v>3663</v>
      </c>
      <c r="F141" s="124">
        <v>376847</v>
      </c>
      <c r="G141" s="124">
        <v>6825</v>
      </c>
      <c r="H141" s="124" t="s">
        <v>110</v>
      </c>
    </row>
    <row r="142" spans="1:8">
      <c r="A142" s="123" t="s">
        <v>225</v>
      </c>
      <c r="B142" s="123" t="s">
        <v>226</v>
      </c>
      <c r="C142" s="123" t="s">
        <v>85</v>
      </c>
      <c r="D142" s="124">
        <v>1502484700</v>
      </c>
      <c r="E142" s="124">
        <v>3762</v>
      </c>
      <c r="F142" s="124">
        <v>399385</v>
      </c>
      <c r="G142" s="124">
        <v>6790</v>
      </c>
      <c r="H142" s="124" t="s">
        <v>110</v>
      </c>
    </row>
    <row r="143" spans="1:8">
      <c r="A143" s="123" t="s">
        <v>227</v>
      </c>
      <c r="B143" s="123" t="s">
        <v>228</v>
      </c>
      <c r="C143" s="123" t="s">
        <v>85</v>
      </c>
      <c r="D143" s="124">
        <v>421813600</v>
      </c>
      <c r="E143" s="124">
        <v>1040</v>
      </c>
      <c r="F143" s="124">
        <v>405590</v>
      </c>
      <c r="G143" s="124">
        <v>6713</v>
      </c>
      <c r="H143" s="124" t="s">
        <v>110</v>
      </c>
    </row>
    <row r="144" spans="1:8">
      <c r="A144" s="123" t="s">
        <v>229</v>
      </c>
      <c r="B144" s="123" t="s">
        <v>230</v>
      </c>
      <c r="C144" s="123" t="s">
        <v>85</v>
      </c>
      <c r="D144" s="124">
        <v>3541480700</v>
      </c>
      <c r="E144" s="124">
        <v>7195</v>
      </c>
      <c r="F144" s="124">
        <v>492214</v>
      </c>
      <c r="G144" s="124">
        <v>6699</v>
      </c>
      <c r="H144" s="124" t="s">
        <v>110</v>
      </c>
    </row>
    <row r="145" spans="1:8">
      <c r="A145" s="123" t="s">
        <v>231</v>
      </c>
      <c r="B145" s="123" t="s">
        <v>232</v>
      </c>
      <c r="C145" s="123" t="s">
        <v>85</v>
      </c>
      <c r="D145" s="124">
        <v>727079000</v>
      </c>
      <c r="E145" s="124">
        <v>848</v>
      </c>
      <c r="F145" s="124">
        <v>857404</v>
      </c>
      <c r="G145" s="124">
        <v>6688</v>
      </c>
      <c r="H145" s="124" t="s">
        <v>110</v>
      </c>
    </row>
    <row r="146" spans="1:8">
      <c r="A146" s="123" t="s">
        <v>233</v>
      </c>
      <c r="B146" s="123" t="s">
        <v>234</v>
      </c>
      <c r="C146" s="123" t="s">
        <v>85</v>
      </c>
      <c r="D146" s="124">
        <v>485826497</v>
      </c>
      <c r="E146" s="124">
        <v>394</v>
      </c>
      <c r="F146" s="124">
        <v>1233062</v>
      </c>
      <c r="G146" s="124">
        <v>6597</v>
      </c>
      <c r="H146" s="124" t="s">
        <v>110</v>
      </c>
    </row>
    <row r="147" spans="1:8">
      <c r="A147" s="123" t="s">
        <v>235</v>
      </c>
      <c r="B147" s="123" t="s">
        <v>236</v>
      </c>
      <c r="C147" s="123" t="s">
        <v>85</v>
      </c>
      <c r="D147" s="124">
        <v>2282436000</v>
      </c>
      <c r="E147" s="124">
        <v>5644</v>
      </c>
      <c r="F147" s="124">
        <v>404400</v>
      </c>
      <c r="G147" s="124">
        <v>6547</v>
      </c>
      <c r="H147" s="124" t="s">
        <v>110</v>
      </c>
    </row>
    <row r="148" spans="1:8">
      <c r="A148" s="123" t="s">
        <v>237</v>
      </c>
      <c r="B148" s="123" t="s">
        <v>238</v>
      </c>
      <c r="C148" s="123" t="s">
        <v>85</v>
      </c>
      <c r="D148" s="124">
        <v>3276960173</v>
      </c>
      <c r="E148" s="124">
        <v>9034</v>
      </c>
      <c r="F148" s="124">
        <v>362736</v>
      </c>
      <c r="G148" s="124">
        <v>6540</v>
      </c>
      <c r="H148" s="124" t="s">
        <v>110</v>
      </c>
    </row>
    <row r="149" spans="1:8">
      <c r="A149" s="123" t="s">
        <v>239</v>
      </c>
      <c r="B149" s="123" t="s">
        <v>240</v>
      </c>
      <c r="C149" s="123" t="s">
        <v>85</v>
      </c>
      <c r="D149" s="124">
        <v>1106842200</v>
      </c>
      <c r="E149" s="124">
        <v>3445</v>
      </c>
      <c r="F149" s="124">
        <v>321289</v>
      </c>
      <c r="G149" s="124">
        <v>6516</v>
      </c>
      <c r="H149" s="124" t="s">
        <v>110</v>
      </c>
    </row>
    <row r="150" spans="1:8">
      <c r="A150" s="123" t="s">
        <v>241</v>
      </c>
      <c r="B150" s="123" t="s">
        <v>242</v>
      </c>
      <c r="C150" s="123" t="s">
        <v>85</v>
      </c>
      <c r="D150" s="124">
        <v>2770482900</v>
      </c>
      <c r="E150" s="124">
        <v>6593</v>
      </c>
      <c r="F150" s="124">
        <v>420216</v>
      </c>
      <c r="G150" s="124">
        <v>6509</v>
      </c>
      <c r="H150" s="124" t="s">
        <v>110</v>
      </c>
    </row>
    <row r="151" spans="1:8">
      <c r="A151" s="123" t="s">
        <v>243</v>
      </c>
      <c r="B151" s="123" t="s">
        <v>244</v>
      </c>
      <c r="C151" s="123" t="s">
        <v>85</v>
      </c>
      <c r="D151" s="124">
        <v>144386200</v>
      </c>
      <c r="E151" s="124">
        <v>471</v>
      </c>
      <c r="F151" s="124">
        <v>306552</v>
      </c>
      <c r="G151" s="124">
        <v>6502</v>
      </c>
      <c r="H151" s="124" t="s">
        <v>110</v>
      </c>
    </row>
    <row r="152" spans="1:8">
      <c r="A152" s="123" t="s">
        <v>245</v>
      </c>
      <c r="B152" s="123" t="s">
        <v>246</v>
      </c>
      <c r="C152" s="123" t="s">
        <v>85</v>
      </c>
      <c r="D152" s="124">
        <v>2636304100</v>
      </c>
      <c r="E152" s="124">
        <v>5365</v>
      </c>
      <c r="F152" s="124">
        <v>491389</v>
      </c>
      <c r="G152" s="124">
        <v>6285</v>
      </c>
      <c r="H152" s="124" t="s">
        <v>110</v>
      </c>
    </row>
    <row r="153" spans="1:8">
      <c r="A153" s="123" t="s">
        <v>247</v>
      </c>
      <c r="B153" s="123" t="s">
        <v>248</v>
      </c>
      <c r="C153" s="123" t="s">
        <v>85</v>
      </c>
      <c r="D153" s="124">
        <v>673471800</v>
      </c>
      <c r="E153" s="124">
        <v>1852</v>
      </c>
      <c r="F153" s="124">
        <v>363646</v>
      </c>
      <c r="G153" s="124">
        <v>6273</v>
      </c>
      <c r="H153" s="124" t="s">
        <v>110</v>
      </c>
    </row>
    <row r="154" spans="1:8">
      <c r="A154" s="123" t="s">
        <v>249</v>
      </c>
      <c r="B154" s="123" t="s">
        <v>250</v>
      </c>
      <c r="C154" s="123" t="s">
        <v>85</v>
      </c>
      <c r="D154" s="124">
        <v>965985560</v>
      </c>
      <c r="E154" s="124">
        <v>2458</v>
      </c>
      <c r="F154" s="124">
        <v>392997</v>
      </c>
      <c r="G154" s="124">
        <v>6237</v>
      </c>
      <c r="H154" s="124" t="s">
        <v>110</v>
      </c>
    </row>
    <row r="155" spans="1:8">
      <c r="A155" s="123" t="s">
        <v>251</v>
      </c>
      <c r="B155" s="123" t="s">
        <v>252</v>
      </c>
      <c r="C155" s="123" t="s">
        <v>85</v>
      </c>
      <c r="D155" s="124">
        <v>198972600</v>
      </c>
      <c r="E155" s="124">
        <v>652</v>
      </c>
      <c r="F155" s="124">
        <v>305173</v>
      </c>
      <c r="G155" s="124">
        <v>6229</v>
      </c>
      <c r="H155" s="124" t="s">
        <v>110</v>
      </c>
    </row>
    <row r="156" spans="1:8">
      <c r="A156" s="123" t="s">
        <v>253</v>
      </c>
      <c r="B156" s="123" t="s">
        <v>254</v>
      </c>
      <c r="C156" s="123" t="s">
        <v>85</v>
      </c>
      <c r="D156" s="124">
        <v>772791400</v>
      </c>
      <c r="E156" s="124">
        <v>2164</v>
      </c>
      <c r="F156" s="124">
        <v>357112</v>
      </c>
      <c r="G156" s="124">
        <v>6228</v>
      </c>
      <c r="H156" s="124" t="s">
        <v>110</v>
      </c>
    </row>
    <row r="157" spans="1:8">
      <c r="A157" s="123" t="s">
        <v>255</v>
      </c>
      <c r="B157" s="123" t="s">
        <v>256</v>
      </c>
      <c r="C157" s="123" t="s">
        <v>85</v>
      </c>
      <c r="D157" s="124">
        <v>1207698800</v>
      </c>
      <c r="E157" s="124">
        <v>2204</v>
      </c>
      <c r="F157" s="124">
        <v>547958</v>
      </c>
      <c r="G157" s="124">
        <v>6197</v>
      </c>
      <c r="H157" s="124" t="s">
        <v>110</v>
      </c>
    </row>
    <row r="158" spans="1:8">
      <c r="A158" s="123" t="s">
        <v>257</v>
      </c>
      <c r="B158" s="123" t="s">
        <v>258</v>
      </c>
      <c r="C158" s="123" t="s">
        <v>85</v>
      </c>
      <c r="D158" s="124">
        <v>658031800</v>
      </c>
      <c r="E158" s="124">
        <v>1126</v>
      </c>
      <c r="F158" s="124">
        <v>584398</v>
      </c>
      <c r="G158" s="124">
        <v>6148</v>
      </c>
      <c r="H158" s="124" t="s">
        <v>110</v>
      </c>
    </row>
    <row r="159" spans="1:8">
      <c r="A159" s="123" t="s">
        <v>259</v>
      </c>
      <c r="B159" s="123" t="s">
        <v>260</v>
      </c>
      <c r="C159" s="123" t="s">
        <v>85</v>
      </c>
      <c r="D159" s="124">
        <v>3585538400</v>
      </c>
      <c r="E159" s="124">
        <v>8448</v>
      </c>
      <c r="F159" s="124">
        <v>424425</v>
      </c>
      <c r="G159" s="124">
        <v>6107</v>
      </c>
      <c r="H159" s="124" t="s">
        <v>110</v>
      </c>
    </row>
    <row r="160" spans="1:8">
      <c r="A160" s="123" t="s">
        <v>261</v>
      </c>
      <c r="B160" s="123" t="s">
        <v>262</v>
      </c>
      <c r="C160" s="123" t="s">
        <v>85</v>
      </c>
      <c r="D160" s="124">
        <v>4688782300</v>
      </c>
      <c r="E160" s="124">
        <v>13437</v>
      </c>
      <c r="F160" s="124">
        <v>348946</v>
      </c>
      <c r="G160" s="124">
        <v>6065</v>
      </c>
      <c r="H160" s="124" t="s">
        <v>110</v>
      </c>
    </row>
    <row r="161" spans="1:8">
      <c r="A161" s="123" t="s">
        <v>263</v>
      </c>
      <c r="B161" s="123" t="s">
        <v>264</v>
      </c>
      <c r="C161" s="123" t="s">
        <v>85</v>
      </c>
      <c r="D161" s="124">
        <v>2108942300</v>
      </c>
      <c r="E161" s="124">
        <v>5369</v>
      </c>
      <c r="F161" s="124">
        <v>392800</v>
      </c>
      <c r="G161" s="124">
        <v>6053</v>
      </c>
      <c r="H161" s="124" t="s">
        <v>110</v>
      </c>
    </row>
    <row r="162" spans="1:8">
      <c r="A162" s="123" t="s">
        <v>265</v>
      </c>
      <c r="B162" s="123" t="s">
        <v>266</v>
      </c>
      <c r="C162" s="123" t="s">
        <v>85</v>
      </c>
      <c r="D162" s="124">
        <v>1746060500</v>
      </c>
      <c r="E162" s="124">
        <v>4298</v>
      </c>
      <c r="F162" s="124">
        <v>406250</v>
      </c>
      <c r="G162" s="124">
        <v>6021</v>
      </c>
      <c r="H162" s="124" t="s">
        <v>110</v>
      </c>
    </row>
    <row r="163" spans="1:8">
      <c r="A163" s="123" t="s">
        <v>267</v>
      </c>
      <c r="B163" s="123" t="s">
        <v>268</v>
      </c>
      <c r="C163" s="123" t="s">
        <v>85</v>
      </c>
      <c r="D163" s="124">
        <v>685611500</v>
      </c>
      <c r="E163" s="124">
        <v>1649</v>
      </c>
      <c r="F163" s="124">
        <v>415774</v>
      </c>
      <c r="G163" s="124">
        <v>5971</v>
      </c>
      <c r="H163" s="124" t="s">
        <v>110</v>
      </c>
    </row>
    <row r="164" spans="1:8">
      <c r="A164" s="123" t="s">
        <v>269</v>
      </c>
      <c r="B164" s="123" t="s">
        <v>270</v>
      </c>
      <c r="C164" s="123" t="s">
        <v>85</v>
      </c>
      <c r="D164" s="124">
        <v>2746859000</v>
      </c>
      <c r="E164" s="124">
        <v>6237</v>
      </c>
      <c r="F164" s="124">
        <v>440414</v>
      </c>
      <c r="G164" s="124">
        <v>5941</v>
      </c>
      <c r="H164" s="124" t="s">
        <v>110</v>
      </c>
    </row>
    <row r="165" spans="1:8">
      <c r="A165" s="123" t="s">
        <v>271</v>
      </c>
      <c r="B165" s="123" t="s">
        <v>272</v>
      </c>
      <c r="C165" s="123" t="s">
        <v>85</v>
      </c>
      <c r="D165" s="124">
        <v>503858000</v>
      </c>
      <c r="E165" s="124">
        <v>1392</v>
      </c>
      <c r="F165" s="124">
        <v>361967</v>
      </c>
      <c r="G165" s="124">
        <v>5925</v>
      </c>
      <c r="H165" s="124" t="s">
        <v>110</v>
      </c>
    </row>
    <row r="166" spans="1:8">
      <c r="A166" s="123" t="s">
        <v>273</v>
      </c>
      <c r="B166" s="123" t="s">
        <v>274</v>
      </c>
      <c r="C166" s="123" t="s">
        <v>85</v>
      </c>
      <c r="D166" s="124">
        <v>303302100</v>
      </c>
      <c r="E166" s="124">
        <v>904</v>
      </c>
      <c r="F166" s="124">
        <v>335511</v>
      </c>
      <c r="G166" s="124">
        <v>5925</v>
      </c>
      <c r="H166" s="124" t="s">
        <v>110</v>
      </c>
    </row>
    <row r="167" spans="1:8">
      <c r="A167" s="123" t="s">
        <v>275</v>
      </c>
      <c r="B167" s="123" t="s">
        <v>276</v>
      </c>
      <c r="C167" s="123" t="s">
        <v>85</v>
      </c>
      <c r="D167" s="124">
        <v>1394110400</v>
      </c>
      <c r="E167" s="124">
        <v>3363</v>
      </c>
      <c r="F167" s="124">
        <v>414544</v>
      </c>
      <c r="G167" s="124">
        <v>5920</v>
      </c>
      <c r="H167" s="124" t="s">
        <v>110</v>
      </c>
    </row>
    <row r="168" spans="1:8">
      <c r="A168" s="123" t="s">
        <v>277</v>
      </c>
      <c r="B168" s="123" t="s">
        <v>278</v>
      </c>
      <c r="C168" s="123" t="s">
        <v>85</v>
      </c>
      <c r="D168" s="124">
        <v>1249941300</v>
      </c>
      <c r="E168" s="124">
        <v>2382</v>
      </c>
      <c r="F168" s="124">
        <v>524744</v>
      </c>
      <c r="G168" s="124">
        <v>5903</v>
      </c>
      <c r="H168" s="124" t="s">
        <v>110</v>
      </c>
    </row>
    <row r="169" spans="1:8">
      <c r="A169" s="123" t="s">
        <v>279</v>
      </c>
      <c r="B169" s="123" t="s">
        <v>280</v>
      </c>
      <c r="C169" s="123" t="s">
        <v>85</v>
      </c>
      <c r="D169" s="124">
        <v>1265557600</v>
      </c>
      <c r="E169" s="124">
        <v>4634</v>
      </c>
      <c r="F169" s="124">
        <v>273103</v>
      </c>
      <c r="G169" s="124">
        <v>5899</v>
      </c>
      <c r="H169" s="124" t="s">
        <v>110</v>
      </c>
    </row>
    <row r="170" spans="1:8">
      <c r="A170" s="123" t="s">
        <v>281</v>
      </c>
      <c r="B170" s="123" t="s">
        <v>282</v>
      </c>
      <c r="C170" s="123" t="s">
        <v>85</v>
      </c>
      <c r="D170" s="124">
        <v>1284206700</v>
      </c>
      <c r="E170" s="124">
        <v>2882</v>
      </c>
      <c r="F170" s="124">
        <v>445596</v>
      </c>
      <c r="G170" s="124">
        <v>5882</v>
      </c>
      <c r="H170" s="124" t="s">
        <v>110</v>
      </c>
    </row>
    <row r="171" spans="1:8">
      <c r="A171" s="123" t="s">
        <v>283</v>
      </c>
      <c r="B171" s="123" t="s">
        <v>284</v>
      </c>
      <c r="C171" s="123" t="s">
        <v>85</v>
      </c>
      <c r="D171" s="124">
        <v>1399518788</v>
      </c>
      <c r="E171" s="124">
        <v>1450</v>
      </c>
      <c r="F171" s="124">
        <v>965185</v>
      </c>
      <c r="G171" s="124">
        <v>5849</v>
      </c>
      <c r="H171" s="124" t="s">
        <v>110</v>
      </c>
    </row>
    <row r="172" spans="1:8">
      <c r="A172" s="123" t="s">
        <v>285</v>
      </c>
      <c r="B172" s="123" t="s">
        <v>286</v>
      </c>
      <c r="C172" s="123" t="s">
        <v>85</v>
      </c>
      <c r="D172" s="124">
        <v>1291398000</v>
      </c>
      <c r="E172" s="124">
        <v>3891</v>
      </c>
      <c r="F172" s="124">
        <v>331894</v>
      </c>
      <c r="G172" s="124">
        <v>5845</v>
      </c>
      <c r="H172" s="124" t="s">
        <v>110</v>
      </c>
    </row>
    <row r="173" spans="1:8">
      <c r="A173" s="123" t="s">
        <v>287</v>
      </c>
      <c r="B173" s="123" t="s">
        <v>288</v>
      </c>
      <c r="C173" s="123" t="s">
        <v>85</v>
      </c>
      <c r="D173" s="124">
        <v>606517700</v>
      </c>
      <c r="E173" s="124">
        <v>2048</v>
      </c>
      <c r="F173" s="124">
        <v>296151</v>
      </c>
      <c r="G173" s="124">
        <v>5790</v>
      </c>
      <c r="H173" s="124" t="s">
        <v>110</v>
      </c>
    </row>
    <row r="174" spans="1:8">
      <c r="A174" s="123" t="s">
        <v>289</v>
      </c>
      <c r="B174" s="123" t="s">
        <v>290</v>
      </c>
      <c r="C174" s="123" t="s">
        <v>85</v>
      </c>
      <c r="D174" s="124">
        <v>274946069</v>
      </c>
      <c r="E174" s="124">
        <v>756</v>
      </c>
      <c r="F174" s="124">
        <v>363685</v>
      </c>
      <c r="G174" s="124">
        <v>5775</v>
      </c>
      <c r="H174" s="124" t="s">
        <v>110</v>
      </c>
    </row>
    <row r="175" spans="1:8">
      <c r="A175" s="123" t="s">
        <v>291</v>
      </c>
      <c r="B175" s="123" t="s">
        <v>292</v>
      </c>
      <c r="C175" s="123" t="s">
        <v>85</v>
      </c>
      <c r="D175" s="124">
        <v>3052355300</v>
      </c>
      <c r="E175" s="124">
        <v>7664</v>
      </c>
      <c r="F175" s="124">
        <v>398272</v>
      </c>
      <c r="G175" s="124">
        <v>5775</v>
      </c>
      <c r="H175" s="124" t="s">
        <v>110</v>
      </c>
    </row>
    <row r="176" spans="1:8">
      <c r="A176" s="123" t="s">
        <v>293</v>
      </c>
      <c r="B176" s="123" t="s">
        <v>294</v>
      </c>
      <c r="C176" s="123" t="s">
        <v>85</v>
      </c>
      <c r="D176" s="124">
        <v>2755897180</v>
      </c>
      <c r="E176" s="124">
        <v>7001</v>
      </c>
      <c r="F176" s="124">
        <v>393643</v>
      </c>
      <c r="G176" s="124">
        <v>5759</v>
      </c>
      <c r="H176" s="124" t="s">
        <v>110</v>
      </c>
    </row>
    <row r="177" spans="1:8">
      <c r="A177" s="123" t="s">
        <v>295</v>
      </c>
      <c r="B177" s="123" t="s">
        <v>296</v>
      </c>
      <c r="C177" s="123" t="s">
        <v>85</v>
      </c>
      <c r="D177" s="124">
        <v>1037670600</v>
      </c>
      <c r="E177" s="124">
        <v>3169</v>
      </c>
      <c r="F177" s="124">
        <v>327444</v>
      </c>
      <c r="G177" s="124">
        <v>5750</v>
      </c>
      <c r="H177" s="124" t="s">
        <v>110</v>
      </c>
    </row>
    <row r="178" spans="1:8">
      <c r="A178" s="123" t="s">
        <v>297</v>
      </c>
      <c r="B178" s="123" t="s">
        <v>298</v>
      </c>
      <c r="C178" s="123" t="s">
        <v>85</v>
      </c>
      <c r="D178" s="124">
        <v>2957624255</v>
      </c>
      <c r="E178" s="124">
        <v>6347</v>
      </c>
      <c r="F178" s="124">
        <v>465988</v>
      </c>
      <c r="G178" s="124">
        <v>5746</v>
      </c>
      <c r="H178" s="124" t="s">
        <v>110</v>
      </c>
    </row>
    <row r="179" spans="1:8">
      <c r="A179" s="123" t="s">
        <v>299</v>
      </c>
      <c r="B179" s="123" t="s">
        <v>300</v>
      </c>
      <c r="C179" s="123" t="s">
        <v>85</v>
      </c>
      <c r="D179" s="124">
        <v>1501494600</v>
      </c>
      <c r="E179" s="124">
        <v>4388</v>
      </c>
      <c r="F179" s="124">
        <v>342182</v>
      </c>
      <c r="G179" s="124">
        <v>5732</v>
      </c>
      <c r="H179" s="124" t="s">
        <v>110</v>
      </c>
    </row>
    <row r="180" spans="1:8">
      <c r="A180" s="123" t="s">
        <v>301</v>
      </c>
      <c r="B180" s="123" t="s">
        <v>302</v>
      </c>
      <c r="C180" s="123" t="s">
        <v>85</v>
      </c>
      <c r="D180" s="124">
        <v>2681108500</v>
      </c>
      <c r="E180" s="124">
        <v>7807</v>
      </c>
      <c r="F180" s="124">
        <v>343424</v>
      </c>
      <c r="G180" s="124">
        <v>5615</v>
      </c>
      <c r="H180" s="124" t="s">
        <v>110</v>
      </c>
    </row>
    <row r="181" spans="1:8">
      <c r="A181" s="123" t="s">
        <v>303</v>
      </c>
      <c r="B181" s="123" t="s">
        <v>304</v>
      </c>
      <c r="C181" s="123" t="s">
        <v>85</v>
      </c>
      <c r="D181" s="124">
        <v>663039700</v>
      </c>
      <c r="E181" s="124">
        <v>1867</v>
      </c>
      <c r="F181" s="124">
        <v>355136</v>
      </c>
      <c r="G181" s="124">
        <v>5608</v>
      </c>
      <c r="H181" s="124" t="s">
        <v>110</v>
      </c>
    </row>
    <row r="182" spans="1:8">
      <c r="A182" s="123" t="s">
        <v>305</v>
      </c>
      <c r="B182" s="123" t="s">
        <v>306</v>
      </c>
      <c r="C182" s="123" t="s">
        <v>85</v>
      </c>
      <c r="D182" s="124">
        <v>2397487400</v>
      </c>
      <c r="E182" s="124">
        <v>6110</v>
      </c>
      <c r="F182" s="124">
        <v>392387</v>
      </c>
      <c r="G182" s="124">
        <v>5572</v>
      </c>
      <c r="H182" s="124" t="s">
        <v>110</v>
      </c>
    </row>
    <row r="183" spans="1:8">
      <c r="A183" s="123" t="s">
        <v>307</v>
      </c>
      <c r="B183" s="123" t="s">
        <v>308</v>
      </c>
      <c r="C183" s="123" t="s">
        <v>85</v>
      </c>
      <c r="D183" s="124">
        <v>407063800</v>
      </c>
      <c r="E183" s="124">
        <v>1506</v>
      </c>
      <c r="F183" s="124">
        <v>270295</v>
      </c>
      <c r="G183" s="124">
        <v>5565</v>
      </c>
      <c r="H183" s="124" t="s">
        <v>110</v>
      </c>
    </row>
    <row r="184" spans="1:8">
      <c r="A184" s="123" t="s">
        <v>309</v>
      </c>
      <c r="B184" s="123" t="s">
        <v>310</v>
      </c>
      <c r="C184" s="123" t="s">
        <v>85</v>
      </c>
      <c r="D184" s="124">
        <v>2223769800</v>
      </c>
      <c r="E184" s="124">
        <v>5111</v>
      </c>
      <c r="F184" s="124">
        <v>435095</v>
      </c>
      <c r="G184" s="124">
        <v>5526</v>
      </c>
      <c r="H184" s="124" t="s">
        <v>110</v>
      </c>
    </row>
    <row r="185" spans="1:8">
      <c r="A185" s="123" t="s">
        <v>311</v>
      </c>
      <c r="B185" s="123" t="s">
        <v>312</v>
      </c>
      <c r="C185" s="123" t="s">
        <v>85</v>
      </c>
      <c r="D185" s="124">
        <v>376479300</v>
      </c>
      <c r="E185" s="124">
        <v>1213</v>
      </c>
      <c r="F185" s="124">
        <v>310370</v>
      </c>
      <c r="G185" s="124">
        <v>5525</v>
      </c>
      <c r="H185" s="124" t="s">
        <v>110</v>
      </c>
    </row>
    <row r="186" spans="1:8" ht="26">
      <c r="A186" s="123" t="s">
        <v>313</v>
      </c>
      <c r="B186" s="123" t="s">
        <v>314</v>
      </c>
      <c r="C186" s="123" t="s">
        <v>85</v>
      </c>
      <c r="D186" s="124">
        <v>1141810900</v>
      </c>
      <c r="E186" s="124">
        <v>3774</v>
      </c>
      <c r="F186" s="124">
        <v>302547</v>
      </c>
      <c r="G186" s="124">
        <v>5494</v>
      </c>
      <c r="H186" s="124" t="s">
        <v>110</v>
      </c>
    </row>
    <row r="187" spans="1:8">
      <c r="A187" s="123" t="s">
        <v>315</v>
      </c>
      <c r="B187" s="123" t="s">
        <v>316</v>
      </c>
      <c r="C187" s="123" t="s">
        <v>85</v>
      </c>
      <c r="D187" s="124">
        <v>546636500</v>
      </c>
      <c r="E187" s="124">
        <v>1613</v>
      </c>
      <c r="F187" s="124">
        <v>338894</v>
      </c>
      <c r="G187" s="124">
        <v>5477</v>
      </c>
      <c r="H187" s="124" t="s">
        <v>110</v>
      </c>
    </row>
    <row r="188" spans="1:8">
      <c r="A188" s="123" t="s">
        <v>317</v>
      </c>
      <c r="B188" s="123" t="s">
        <v>318</v>
      </c>
      <c r="C188" s="123" t="s">
        <v>85</v>
      </c>
      <c r="D188" s="124">
        <v>673644000</v>
      </c>
      <c r="E188" s="124">
        <v>1864</v>
      </c>
      <c r="F188" s="124">
        <v>361397</v>
      </c>
      <c r="G188" s="124">
        <v>5453</v>
      </c>
      <c r="H188" s="124" t="s">
        <v>110</v>
      </c>
    </row>
    <row r="189" spans="1:8">
      <c r="A189" s="123" t="s">
        <v>319</v>
      </c>
      <c r="B189" s="123" t="s">
        <v>320</v>
      </c>
      <c r="C189" s="123" t="s">
        <v>85</v>
      </c>
      <c r="D189" s="124">
        <v>1385748000</v>
      </c>
      <c r="E189" s="124">
        <v>4399</v>
      </c>
      <c r="F189" s="124">
        <v>315014</v>
      </c>
      <c r="G189" s="124">
        <v>5447</v>
      </c>
      <c r="H189" s="124" t="s">
        <v>110</v>
      </c>
    </row>
    <row r="190" spans="1:8">
      <c r="A190" s="123" t="s">
        <v>321</v>
      </c>
      <c r="B190" s="123" t="s">
        <v>322</v>
      </c>
      <c r="C190" s="123" t="s">
        <v>85</v>
      </c>
      <c r="D190" s="124">
        <v>813753200</v>
      </c>
      <c r="E190" s="124">
        <v>2298</v>
      </c>
      <c r="F190" s="124">
        <v>354114</v>
      </c>
      <c r="G190" s="124">
        <v>5443</v>
      </c>
      <c r="H190" s="124" t="s">
        <v>110</v>
      </c>
    </row>
    <row r="191" spans="1:8">
      <c r="A191" s="123" t="s">
        <v>323</v>
      </c>
      <c r="B191" s="123" t="s">
        <v>324</v>
      </c>
      <c r="C191" s="123" t="s">
        <v>85</v>
      </c>
      <c r="D191" s="124">
        <v>941738800</v>
      </c>
      <c r="E191" s="124">
        <v>2896</v>
      </c>
      <c r="F191" s="124">
        <v>325186</v>
      </c>
      <c r="G191" s="124">
        <v>5424</v>
      </c>
      <c r="H191" s="124" t="s">
        <v>110</v>
      </c>
    </row>
    <row r="192" spans="1:8">
      <c r="A192" s="123" t="s">
        <v>325</v>
      </c>
      <c r="B192" s="123" t="s">
        <v>326</v>
      </c>
      <c r="C192" s="123" t="s">
        <v>85</v>
      </c>
      <c r="D192" s="124">
        <v>1137181200</v>
      </c>
      <c r="E192" s="124">
        <v>3762</v>
      </c>
      <c r="F192" s="124">
        <v>302281</v>
      </c>
      <c r="G192" s="124">
        <v>5420</v>
      </c>
      <c r="H192" s="124" t="s">
        <v>110</v>
      </c>
    </row>
    <row r="193" spans="1:8">
      <c r="A193" s="123" t="s">
        <v>327</v>
      </c>
      <c r="B193" s="123" t="s">
        <v>328</v>
      </c>
      <c r="C193" s="123" t="s">
        <v>85</v>
      </c>
      <c r="D193" s="124">
        <v>191295050</v>
      </c>
      <c r="E193" s="124">
        <v>780</v>
      </c>
      <c r="F193" s="124">
        <v>245250</v>
      </c>
      <c r="G193" s="124">
        <v>5415</v>
      </c>
      <c r="H193" s="124" t="s">
        <v>110</v>
      </c>
    </row>
    <row r="194" spans="1:8">
      <c r="A194" s="123" t="s">
        <v>329</v>
      </c>
      <c r="B194" s="123" t="s">
        <v>330</v>
      </c>
      <c r="C194" s="123" t="s">
        <v>85</v>
      </c>
      <c r="D194" s="124">
        <v>3540183500</v>
      </c>
      <c r="E194" s="124">
        <v>9076</v>
      </c>
      <c r="F194" s="124">
        <v>390060</v>
      </c>
      <c r="G194" s="124">
        <v>5414</v>
      </c>
      <c r="H194" s="124" t="s">
        <v>110</v>
      </c>
    </row>
    <row r="195" spans="1:8" ht="26">
      <c r="A195" s="123" t="s">
        <v>331</v>
      </c>
      <c r="B195" s="123" t="s">
        <v>332</v>
      </c>
      <c r="C195" s="123" t="s">
        <v>85</v>
      </c>
      <c r="D195" s="124">
        <v>799662400</v>
      </c>
      <c r="E195" s="124">
        <v>2120</v>
      </c>
      <c r="F195" s="124">
        <v>377199</v>
      </c>
      <c r="G195" s="124">
        <v>5390</v>
      </c>
      <c r="H195" s="124" t="s">
        <v>110</v>
      </c>
    </row>
    <row r="196" spans="1:8">
      <c r="A196" s="123" t="s">
        <v>333</v>
      </c>
      <c r="B196" s="123" t="s">
        <v>334</v>
      </c>
      <c r="C196" s="123" t="s">
        <v>85</v>
      </c>
      <c r="D196" s="124">
        <v>1494669300</v>
      </c>
      <c r="E196" s="124">
        <v>3762</v>
      </c>
      <c r="F196" s="124">
        <v>397307</v>
      </c>
      <c r="G196" s="124">
        <v>5356</v>
      </c>
      <c r="H196" s="124" t="s">
        <v>110</v>
      </c>
    </row>
    <row r="197" spans="1:8">
      <c r="A197" s="123" t="s">
        <v>335</v>
      </c>
      <c r="B197" s="123" t="s">
        <v>336</v>
      </c>
      <c r="C197" s="123" t="s">
        <v>85</v>
      </c>
      <c r="D197" s="124">
        <v>600422600</v>
      </c>
      <c r="E197" s="124">
        <v>2174</v>
      </c>
      <c r="F197" s="124">
        <v>276183</v>
      </c>
      <c r="G197" s="124">
        <v>5317</v>
      </c>
      <c r="H197" s="124" t="s">
        <v>110</v>
      </c>
    </row>
    <row r="198" spans="1:8" ht="26">
      <c r="A198" s="123" t="s">
        <v>337</v>
      </c>
      <c r="B198" s="123" t="s">
        <v>338</v>
      </c>
      <c r="C198" s="123" t="s">
        <v>85</v>
      </c>
      <c r="D198" s="124">
        <v>1361221980</v>
      </c>
      <c r="E198" s="124">
        <v>5414</v>
      </c>
      <c r="F198" s="124">
        <v>251426</v>
      </c>
      <c r="G198" s="124">
        <v>5310</v>
      </c>
      <c r="H198" s="124" t="s">
        <v>110</v>
      </c>
    </row>
    <row r="199" spans="1:8">
      <c r="A199" s="123" t="s">
        <v>339</v>
      </c>
      <c r="B199" s="123" t="s">
        <v>340</v>
      </c>
      <c r="C199" s="123" t="s">
        <v>85</v>
      </c>
      <c r="D199" s="124">
        <v>175830200</v>
      </c>
      <c r="E199" s="124">
        <v>628</v>
      </c>
      <c r="F199" s="124">
        <v>279984</v>
      </c>
      <c r="G199" s="124">
        <v>5292</v>
      </c>
      <c r="H199" s="124" t="s">
        <v>110</v>
      </c>
    </row>
    <row r="200" spans="1:8">
      <c r="A200" s="123" t="s">
        <v>341</v>
      </c>
      <c r="B200" s="123" t="s">
        <v>342</v>
      </c>
      <c r="C200" s="123" t="s">
        <v>85</v>
      </c>
      <c r="D200" s="124">
        <v>5024790200</v>
      </c>
      <c r="E200" s="124">
        <v>13673</v>
      </c>
      <c r="F200" s="124">
        <v>367497</v>
      </c>
      <c r="G200" s="124">
        <v>5277</v>
      </c>
      <c r="H200" s="124" t="s">
        <v>110</v>
      </c>
    </row>
    <row r="201" spans="1:8">
      <c r="A201" s="123" t="s">
        <v>343</v>
      </c>
      <c r="B201" s="123" t="s">
        <v>344</v>
      </c>
      <c r="C201" s="123" t="s">
        <v>85</v>
      </c>
      <c r="D201" s="124">
        <v>1811392410</v>
      </c>
      <c r="E201" s="124">
        <v>5241</v>
      </c>
      <c r="F201" s="124">
        <v>345620</v>
      </c>
      <c r="G201" s="124">
        <v>5274</v>
      </c>
      <c r="H201" s="124" t="s">
        <v>110</v>
      </c>
    </row>
    <row r="202" spans="1:8">
      <c r="A202" s="123" t="s">
        <v>345</v>
      </c>
      <c r="B202" s="123" t="s">
        <v>346</v>
      </c>
      <c r="C202" s="123" t="s">
        <v>85</v>
      </c>
      <c r="D202" s="124">
        <v>3073344155</v>
      </c>
      <c r="E202" s="124">
        <v>8435</v>
      </c>
      <c r="F202" s="124">
        <v>364356</v>
      </c>
      <c r="G202" s="124">
        <v>5272</v>
      </c>
      <c r="H202" s="124" t="s">
        <v>110</v>
      </c>
    </row>
    <row r="203" spans="1:8" ht="26">
      <c r="A203" s="123" t="s">
        <v>347</v>
      </c>
      <c r="B203" s="123" t="s">
        <v>348</v>
      </c>
      <c r="C203" s="123" t="s">
        <v>85</v>
      </c>
      <c r="D203" s="124">
        <v>598156300</v>
      </c>
      <c r="E203" s="124">
        <v>2044</v>
      </c>
      <c r="F203" s="124">
        <v>292640</v>
      </c>
      <c r="G203" s="124">
        <v>5268</v>
      </c>
      <c r="H203" s="124" t="s">
        <v>110</v>
      </c>
    </row>
    <row r="204" spans="1:8">
      <c r="A204" s="123" t="s">
        <v>349</v>
      </c>
      <c r="B204" s="123" t="s">
        <v>350</v>
      </c>
      <c r="C204" s="123" t="s">
        <v>85</v>
      </c>
      <c r="D204" s="124">
        <v>731019800</v>
      </c>
      <c r="E204" s="124">
        <v>2544</v>
      </c>
      <c r="F204" s="124">
        <v>287351</v>
      </c>
      <c r="G204" s="124">
        <v>5267</v>
      </c>
      <c r="H204" s="124" t="s">
        <v>110</v>
      </c>
    </row>
    <row r="205" spans="1:8">
      <c r="A205" s="123" t="s">
        <v>351</v>
      </c>
      <c r="B205" s="123" t="s">
        <v>352</v>
      </c>
      <c r="C205" s="123" t="s">
        <v>85</v>
      </c>
      <c r="D205" s="124">
        <v>456325400</v>
      </c>
      <c r="E205" s="124">
        <v>1481</v>
      </c>
      <c r="F205" s="124">
        <v>308120</v>
      </c>
      <c r="G205" s="124">
        <v>5186</v>
      </c>
      <c r="H205" s="124" t="s">
        <v>110</v>
      </c>
    </row>
    <row r="206" spans="1:8">
      <c r="A206" s="123" t="s">
        <v>353</v>
      </c>
      <c r="B206" s="123" t="s">
        <v>354</v>
      </c>
      <c r="C206" s="123" t="s">
        <v>85</v>
      </c>
      <c r="D206" s="124">
        <v>3691375869</v>
      </c>
      <c r="E206" s="124">
        <v>9267</v>
      </c>
      <c r="F206" s="124">
        <v>398336</v>
      </c>
      <c r="G206" s="124">
        <v>5178</v>
      </c>
      <c r="H206" s="124" t="s">
        <v>110</v>
      </c>
    </row>
    <row r="207" spans="1:8">
      <c r="A207" s="123" t="s">
        <v>355</v>
      </c>
      <c r="B207" s="123" t="s">
        <v>356</v>
      </c>
      <c r="C207" s="123" t="s">
        <v>85</v>
      </c>
      <c r="D207" s="124">
        <v>1611101400</v>
      </c>
      <c r="E207" s="124">
        <v>4898</v>
      </c>
      <c r="F207" s="124">
        <v>328930</v>
      </c>
      <c r="G207" s="124">
        <v>5154</v>
      </c>
      <c r="H207" s="124" t="s">
        <v>110</v>
      </c>
    </row>
    <row r="208" spans="1:8">
      <c r="A208" s="123" t="s">
        <v>357</v>
      </c>
      <c r="B208" s="123" t="s">
        <v>358</v>
      </c>
      <c r="C208" s="123" t="s">
        <v>85</v>
      </c>
      <c r="D208" s="124">
        <v>2019507700</v>
      </c>
      <c r="E208" s="124">
        <v>1069</v>
      </c>
      <c r="F208" s="124">
        <v>1889156</v>
      </c>
      <c r="G208" s="124">
        <v>5120</v>
      </c>
      <c r="H208" s="124" t="s">
        <v>110</v>
      </c>
    </row>
    <row r="209" spans="1:8">
      <c r="A209" s="123" t="s">
        <v>359</v>
      </c>
      <c r="B209" s="123" t="s">
        <v>360</v>
      </c>
      <c r="C209" s="123" t="s">
        <v>85</v>
      </c>
      <c r="D209" s="124">
        <v>5715584600</v>
      </c>
      <c r="E209" s="124">
        <v>18264</v>
      </c>
      <c r="F209" s="124">
        <v>312943</v>
      </c>
      <c r="G209" s="124">
        <v>5092</v>
      </c>
      <c r="H209" s="124" t="s">
        <v>110</v>
      </c>
    </row>
    <row r="210" spans="1:8" ht="26">
      <c r="A210" s="123" t="s">
        <v>361</v>
      </c>
      <c r="B210" s="123" t="s">
        <v>362</v>
      </c>
      <c r="C210" s="123" t="s">
        <v>85</v>
      </c>
      <c r="D210" s="124">
        <v>286334900</v>
      </c>
      <c r="E210" s="124">
        <v>694</v>
      </c>
      <c r="F210" s="124">
        <v>412586</v>
      </c>
      <c r="G210" s="124">
        <v>5087</v>
      </c>
      <c r="H210" s="124" t="s">
        <v>110</v>
      </c>
    </row>
    <row r="211" spans="1:8">
      <c r="A211" s="123" t="s">
        <v>363</v>
      </c>
      <c r="B211" s="123" t="s">
        <v>364</v>
      </c>
      <c r="C211" s="123" t="s">
        <v>85</v>
      </c>
      <c r="D211" s="124">
        <v>658520200</v>
      </c>
      <c r="E211" s="124">
        <v>1932</v>
      </c>
      <c r="F211" s="124">
        <v>340849</v>
      </c>
      <c r="G211" s="124">
        <v>5055</v>
      </c>
      <c r="H211" s="124" t="s">
        <v>110</v>
      </c>
    </row>
    <row r="212" spans="1:8">
      <c r="A212" s="123" t="s">
        <v>365</v>
      </c>
      <c r="B212" s="123" t="s">
        <v>366</v>
      </c>
      <c r="C212" s="123" t="s">
        <v>85</v>
      </c>
      <c r="D212" s="124">
        <v>1036561600</v>
      </c>
      <c r="E212" s="124">
        <v>2339</v>
      </c>
      <c r="F212" s="124">
        <v>443164</v>
      </c>
      <c r="G212" s="124">
        <v>5052</v>
      </c>
      <c r="H212" s="124" t="s">
        <v>110</v>
      </c>
    </row>
    <row r="213" spans="1:8">
      <c r="A213" s="123" t="s">
        <v>367</v>
      </c>
      <c r="B213" s="123" t="s">
        <v>368</v>
      </c>
      <c r="C213" s="123" t="s">
        <v>85</v>
      </c>
      <c r="D213" s="124">
        <v>1725475400</v>
      </c>
      <c r="E213" s="124">
        <v>5316</v>
      </c>
      <c r="F213" s="124">
        <v>324582</v>
      </c>
      <c r="G213" s="124">
        <v>5044</v>
      </c>
      <c r="H213" s="124" t="s">
        <v>110</v>
      </c>
    </row>
    <row r="214" spans="1:8">
      <c r="A214" s="123" t="s">
        <v>369</v>
      </c>
      <c r="B214" s="123" t="s">
        <v>370</v>
      </c>
      <c r="C214" s="123" t="s">
        <v>85</v>
      </c>
      <c r="D214" s="124">
        <v>1035424100</v>
      </c>
      <c r="E214" s="124">
        <v>3797</v>
      </c>
      <c r="F214" s="124">
        <v>272695</v>
      </c>
      <c r="G214" s="124">
        <v>5042</v>
      </c>
      <c r="H214" s="124" t="s">
        <v>110</v>
      </c>
    </row>
    <row r="215" spans="1:8">
      <c r="A215" s="123" t="s">
        <v>371</v>
      </c>
      <c r="B215" s="123" t="s">
        <v>372</v>
      </c>
      <c r="C215" s="123" t="s">
        <v>85</v>
      </c>
      <c r="D215" s="124">
        <v>892195400</v>
      </c>
      <c r="E215" s="124">
        <v>3472</v>
      </c>
      <c r="F215" s="124">
        <v>256969</v>
      </c>
      <c r="G215" s="124">
        <v>5039</v>
      </c>
      <c r="H215" s="124" t="s">
        <v>110</v>
      </c>
    </row>
    <row r="216" spans="1:8">
      <c r="A216" s="123" t="s">
        <v>373</v>
      </c>
      <c r="B216" s="123" t="s">
        <v>374</v>
      </c>
      <c r="C216" s="123" t="s">
        <v>85</v>
      </c>
      <c r="D216" s="124">
        <v>466874500</v>
      </c>
      <c r="E216" s="124">
        <v>1797</v>
      </c>
      <c r="F216" s="124">
        <v>259808</v>
      </c>
      <c r="G216" s="124">
        <v>5030</v>
      </c>
      <c r="H216" s="124" t="s">
        <v>110</v>
      </c>
    </row>
    <row r="217" spans="1:8">
      <c r="A217" s="123" t="s">
        <v>375</v>
      </c>
      <c r="B217" s="123" t="s">
        <v>376</v>
      </c>
      <c r="C217" s="123" t="s">
        <v>85</v>
      </c>
      <c r="D217" s="124">
        <v>789904050</v>
      </c>
      <c r="E217" s="124">
        <v>3024</v>
      </c>
      <c r="F217" s="124">
        <v>261212</v>
      </c>
      <c r="G217" s="124">
        <v>5018</v>
      </c>
      <c r="H217" s="124" t="s">
        <v>110</v>
      </c>
    </row>
    <row r="218" spans="1:8">
      <c r="A218" s="123" t="s">
        <v>377</v>
      </c>
      <c r="B218" s="123" t="s">
        <v>378</v>
      </c>
      <c r="C218" s="123" t="s">
        <v>85</v>
      </c>
      <c r="D218" s="124">
        <v>1520909700</v>
      </c>
      <c r="E218" s="124">
        <v>2060</v>
      </c>
      <c r="F218" s="124">
        <v>738306</v>
      </c>
      <c r="G218" s="124">
        <v>4998</v>
      </c>
      <c r="H218" s="124" t="s">
        <v>110</v>
      </c>
    </row>
    <row r="219" spans="1:8">
      <c r="A219" s="123" t="s">
        <v>379</v>
      </c>
      <c r="B219" s="123" t="s">
        <v>380</v>
      </c>
      <c r="C219" s="123" t="s">
        <v>85</v>
      </c>
      <c r="D219" s="124">
        <v>802444600</v>
      </c>
      <c r="E219" s="124">
        <v>3162</v>
      </c>
      <c r="F219" s="124">
        <v>253778</v>
      </c>
      <c r="G219" s="124">
        <v>4984</v>
      </c>
      <c r="H219" s="124" t="s">
        <v>110</v>
      </c>
    </row>
    <row r="220" spans="1:8">
      <c r="A220" s="123" t="s">
        <v>381</v>
      </c>
      <c r="B220" s="123" t="s">
        <v>382</v>
      </c>
      <c r="C220" s="123" t="s">
        <v>85</v>
      </c>
      <c r="D220" s="124">
        <v>1208399300</v>
      </c>
      <c r="E220" s="124">
        <v>3657</v>
      </c>
      <c r="F220" s="124">
        <v>330435</v>
      </c>
      <c r="G220" s="124">
        <v>4950</v>
      </c>
      <c r="H220" s="124" t="s">
        <v>110</v>
      </c>
    </row>
    <row r="221" spans="1:8">
      <c r="A221" s="123" t="s">
        <v>383</v>
      </c>
      <c r="B221" s="123" t="s">
        <v>384</v>
      </c>
      <c r="C221" s="123" t="s">
        <v>85</v>
      </c>
      <c r="D221" s="124">
        <v>192478200</v>
      </c>
      <c r="E221" s="124">
        <v>731</v>
      </c>
      <c r="F221" s="124">
        <v>263308</v>
      </c>
      <c r="G221" s="124">
        <v>4937</v>
      </c>
      <c r="H221" s="124" t="s">
        <v>110</v>
      </c>
    </row>
    <row r="222" spans="1:8">
      <c r="A222" s="123" t="s">
        <v>385</v>
      </c>
      <c r="B222" s="123" t="s">
        <v>386</v>
      </c>
      <c r="C222" s="123" t="s">
        <v>85</v>
      </c>
      <c r="D222" s="124">
        <v>605561400</v>
      </c>
      <c r="E222" s="124">
        <v>1723</v>
      </c>
      <c r="F222" s="124">
        <v>351458</v>
      </c>
      <c r="G222" s="124">
        <v>4924</v>
      </c>
      <c r="H222" s="124" t="s">
        <v>110</v>
      </c>
    </row>
    <row r="223" spans="1:8">
      <c r="A223" s="123" t="s">
        <v>387</v>
      </c>
      <c r="B223" s="123" t="s">
        <v>388</v>
      </c>
      <c r="C223" s="123" t="s">
        <v>85</v>
      </c>
      <c r="D223" s="124">
        <v>932153500</v>
      </c>
      <c r="E223" s="124">
        <v>3338</v>
      </c>
      <c r="F223" s="124">
        <v>279255</v>
      </c>
      <c r="G223" s="124">
        <v>4907</v>
      </c>
      <c r="H223" s="124" t="s">
        <v>110</v>
      </c>
    </row>
    <row r="224" spans="1:8">
      <c r="A224" s="123" t="s">
        <v>389</v>
      </c>
      <c r="B224" s="123" t="s">
        <v>390</v>
      </c>
      <c r="C224" s="123" t="s">
        <v>85</v>
      </c>
      <c r="D224" s="124">
        <v>517134300</v>
      </c>
      <c r="E224" s="124">
        <v>1953</v>
      </c>
      <c r="F224" s="124">
        <v>264790</v>
      </c>
      <c r="G224" s="124">
        <v>4885</v>
      </c>
      <c r="H224" s="124" t="s">
        <v>110</v>
      </c>
    </row>
    <row r="225" spans="1:8">
      <c r="A225" s="123" t="s">
        <v>391</v>
      </c>
      <c r="B225" s="123" t="s">
        <v>392</v>
      </c>
      <c r="C225" s="123" t="s">
        <v>85</v>
      </c>
      <c r="D225" s="124">
        <v>1695156660</v>
      </c>
      <c r="E225" s="124">
        <v>5631</v>
      </c>
      <c r="F225" s="124">
        <v>301040</v>
      </c>
      <c r="G225" s="124">
        <v>4865</v>
      </c>
      <c r="H225" s="124" t="s">
        <v>110</v>
      </c>
    </row>
    <row r="226" spans="1:8">
      <c r="A226" s="123" t="s">
        <v>393</v>
      </c>
      <c r="B226" s="123" t="s">
        <v>394</v>
      </c>
      <c r="C226" s="123" t="s">
        <v>85</v>
      </c>
      <c r="D226" s="124">
        <v>2779321600</v>
      </c>
      <c r="E226" s="124">
        <v>6572</v>
      </c>
      <c r="F226" s="124">
        <v>422903</v>
      </c>
      <c r="G226" s="124">
        <v>4846</v>
      </c>
      <c r="H226" s="124" t="s">
        <v>110</v>
      </c>
    </row>
    <row r="227" spans="1:8">
      <c r="A227" s="123" t="s">
        <v>395</v>
      </c>
      <c r="B227" s="123" t="s">
        <v>396</v>
      </c>
      <c r="C227" s="123" t="s">
        <v>85</v>
      </c>
      <c r="D227" s="124">
        <v>1987895100</v>
      </c>
      <c r="E227" s="124">
        <v>3331</v>
      </c>
      <c r="F227" s="124">
        <v>596786</v>
      </c>
      <c r="G227" s="124">
        <v>4840</v>
      </c>
      <c r="H227" s="124" t="s">
        <v>110</v>
      </c>
    </row>
    <row r="228" spans="1:8">
      <c r="A228" s="123" t="s">
        <v>397</v>
      </c>
      <c r="B228" s="123" t="s">
        <v>398</v>
      </c>
      <c r="C228" s="123" t="s">
        <v>85</v>
      </c>
      <c r="D228" s="124">
        <v>917008000</v>
      </c>
      <c r="E228" s="124">
        <v>3139</v>
      </c>
      <c r="F228" s="124">
        <v>292134</v>
      </c>
      <c r="G228" s="124">
        <v>4835</v>
      </c>
      <c r="H228" s="124" t="s">
        <v>110</v>
      </c>
    </row>
    <row r="229" spans="1:8">
      <c r="A229" s="123" t="s">
        <v>399</v>
      </c>
      <c r="B229" s="123" t="s">
        <v>400</v>
      </c>
      <c r="C229" s="123" t="s">
        <v>85</v>
      </c>
      <c r="D229" s="124">
        <v>549967800</v>
      </c>
      <c r="E229" s="124">
        <v>1091</v>
      </c>
      <c r="F229" s="124">
        <v>504095</v>
      </c>
      <c r="G229" s="124">
        <v>4834</v>
      </c>
      <c r="H229" s="124" t="s">
        <v>110</v>
      </c>
    </row>
    <row r="230" spans="1:8">
      <c r="A230" s="123" t="s">
        <v>401</v>
      </c>
      <c r="B230" s="123" t="s">
        <v>402</v>
      </c>
      <c r="C230" s="123" t="s">
        <v>85</v>
      </c>
      <c r="D230" s="124">
        <v>2204702300</v>
      </c>
      <c r="E230" s="124">
        <v>7016</v>
      </c>
      <c r="F230" s="124">
        <v>314239</v>
      </c>
      <c r="G230" s="124">
        <v>4820</v>
      </c>
      <c r="H230" s="124" t="s">
        <v>110</v>
      </c>
    </row>
    <row r="231" spans="1:8">
      <c r="A231" s="123" t="s">
        <v>403</v>
      </c>
      <c r="B231" s="123" t="s">
        <v>404</v>
      </c>
      <c r="C231" s="123" t="s">
        <v>85</v>
      </c>
      <c r="D231" s="124">
        <v>359592700</v>
      </c>
      <c r="E231" s="124">
        <v>1280</v>
      </c>
      <c r="F231" s="124">
        <v>280932</v>
      </c>
      <c r="G231" s="124">
        <v>4807</v>
      </c>
      <c r="H231" s="124" t="s">
        <v>110</v>
      </c>
    </row>
    <row r="232" spans="1:8">
      <c r="A232" s="123" t="s">
        <v>405</v>
      </c>
      <c r="B232" s="123" t="s">
        <v>406</v>
      </c>
      <c r="C232" s="123" t="s">
        <v>85</v>
      </c>
      <c r="D232" s="124">
        <v>1627093700</v>
      </c>
      <c r="E232" s="124">
        <v>5846</v>
      </c>
      <c r="F232" s="124">
        <v>278326</v>
      </c>
      <c r="G232" s="124">
        <v>4801</v>
      </c>
      <c r="H232" s="124" t="s">
        <v>110</v>
      </c>
    </row>
    <row r="233" spans="1:8">
      <c r="A233" s="123" t="s">
        <v>407</v>
      </c>
      <c r="B233" s="123" t="s">
        <v>408</v>
      </c>
      <c r="C233" s="123" t="s">
        <v>85</v>
      </c>
      <c r="D233" s="124">
        <v>2800962400</v>
      </c>
      <c r="E233" s="124">
        <v>3783</v>
      </c>
      <c r="F233" s="124">
        <v>740408</v>
      </c>
      <c r="G233" s="124">
        <v>4783</v>
      </c>
      <c r="H233" s="124" t="s">
        <v>110</v>
      </c>
    </row>
    <row r="234" spans="1:8">
      <c r="A234" s="123" t="s">
        <v>409</v>
      </c>
      <c r="B234" s="123" t="s">
        <v>410</v>
      </c>
      <c r="C234" s="123" t="s">
        <v>85</v>
      </c>
      <c r="D234" s="124">
        <v>510075800</v>
      </c>
      <c r="E234" s="124">
        <v>2068</v>
      </c>
      <c r="F234" s="124">
        <v>246652</v>
      </c>
      <c r="G234" s="124">
        <v>4770</v>
      </c>
      <c r="H234" s="124" t="s">
        <v>110</v>
      </c>
    </row>
    <row r="235" spans="1:8">
      <c r="A235" s="123" t="s">
        <v>411</v>
      </c>
      <c r="B235" s="123" t="s">
        <v>412</v>
      </c>
      <c r="C235" s="123" t="s">
        <v>85</v>
      </c>
      <c r="D235" s="124">
        <v>1336673720</v>
      </c>
      <c r="E235" s="124">
        <v>4395</v>
      </c>
      <c r="F235" s="124">
        <v>304135</v>
      </c>
      <c r="G235" s="124">
        <v>4748</v>
      </c>
      <c r="H235" s="124" t="s">
        <v>110</v>
      </c>
    </row>
    <row r="236" spans="1:8">
      <c r="A236" s="123" t="s">
        <v>413</v>
      </c>
      <c r="B236" s="123" t="s">
        <v>414</v>
      </c>
      <c r="C236" s="123" t="s">
        <v>85</v>
      </c>
      <c r="D236" s="124">
        <v>3340066800</v>
      </c>
      <c r="E236" s="124">
        <v>7874</v>
      </c>
      <c r="F236" s="124">
        <v>424189</v>
      </c>
      <c r="G236" s="124">
        <v>4747</v>
      </c>
      <c r="H236" s="124" t="s">
        <v>110</v>
      </c>
    </row>
    <row r="237" spans="1:8">
      <c r="A237" s="123" t="s">
        <v>415</v>
      </c>
      <c r="B237" s="123" t="s">
        <v>416</v>
      </c>
      <c r="C237" s="123" t="s">
        <v>85</v>
      </c>
      <c r="D237" s="124">
        <v>1602934500</v>
      </c>
      <c r="E237" s="124">
        <v>5813</v>
      </c>
      <c r="F237" s="124">
        <v>275750</v>
      </c>
      <c r="G237" s="124">
        <v>4737</v>
      </c>
      <c r="H237" s="124" t="s">
        <v>110</v>
      </c>
    </row>
    <row r="238" spans="1:8">
      <c r="A238" s="123" t="s">
        <v>417</v>
      </c>
      <c r="B238" s="123" t="s">
        <v>418</v>
      </c>
      <c r="C238" s="123" t="s">
        <v>85</v>
      </c>
      <c r="D238" s="124">
        <v>172308500</v>
      </c>
      <c r="E238" s="124">
        <v>609</v>
      </c>
      <c r="F238" s="124">
        <v>282937</v>
      </c>
      <c r="G238" s="124">
        <v>4719</v>
      </c>
      <c r="H238" s="124" t="s">
        <v>110</v>
      </c>
    </row>
    <row r="239" spans="1:8">
      <c r="A239" s="123" t="s">
        <v>419</v>
      </c>
      <c r="B239" s="123" t="s">
        <v>420</v>
      </c>
      <c r="C239" s="123" t="s">
        <v>85</v>
      </c>
      <c r="D239" s="124">
        <v>617917600</v>
      </c>
      <c r="E239" s="124">
        <v>1601</v>
      </c>
      <c r="F239" s="124">
        <v>385957</v>
      </c>
      <c r="G239" s="124">
        <v>4693</v>
      </c>
      <c r="H239" s="124" t="s">
        <v>110</v>
      </c>
    </row>
    <row r="240" spans="1:8">
      <c r="A240" s="123" t="s">
        <v>421</v>
      </c>
      <c r="B240" s="123" t="s">
        <v>422</v>
      </c>
      <c r="C240" s="123" t="s">
        <v>85</v>
      </c>
      <c r="D240" s="124">
        <v>3577798600</v>
      </c>
      <c r="E240" s="124">
        <v>10803</v>
      </c>
      <c r="F240" s="124">
        <v>331186</v>
      </c>
      <c r="G240" s="124">
        <v>4683</v>
      </c>
      <c r="H240" s="124" t="s">
        <v>110</v>
      </c>
    </row>
    <row r="241" spans="1:8">
      <c r="A241" s="123" t="s">
        <v>423</v>
      </c>
      <c r="B241" s="123" t="s">
        <v>424</v>
      </c>
      <c r="C241" s="123" t="s">
        <v>85</v>
      </c>
      <c r="D241" s="124">
        <v>302217300</v>
      </c>
      <c r="E241" s="124">
        <v>744</v>
      </c>
      <c r="F241" s="124">
        <v>406206</v>
      </c>
      <c r="G241" s="124">
        <v>4659</v>
      </c>
      <c r="H241" s="124" t="s">
        <v>110</v>
      </c>
    </row>
    <row r="242" spans="1:8">
      <c r="A242" s="123" t="s">
        <v>425</v>
      </c>
      <c r="B242" s="123" t="s">
        <v>426</v>
      </c>
      <c r="C242" s="123" t="s">
        <v>85</v>
      </c>
      <c r="D242" s="124">
        <v>868634090</v>
      </c>
      <c r="E242" s="124">
        <v>3096</v>
      </c>
      <c r="F242" s="124">
        <v>280567</v>
      </c>
      <c r="G242" s="124">
        <v>4638</v>
      </c>
      <c r="H242" s="124" t="s">
        <v>110</v>
      </c>
    </row>
    <row r="243" spans="1:8">
      <c r="A243" s="123" t="s">
        <v>427</v>
      </c>
      <c r="B243" s="123" t="s">
        <v>428</v>
      </c>
      <c r="C243" s="123" t="s">
        <v>85</v>
      </c>
      <c r="D243" s="124">
        <v>486091699</v>
      </c>
      <c r="E243" s="124">
        <v>2402</v>
      </c>
      <c r="F243" s="124">
        <v>202370</v>
      </c>
      <c r="G243" s="124">
        <v>4604</v>
      </c>
      <c r="H243" s="124" t="s">
        <v>110</v>
      </c>
    </row>
    <row r="244" spans="1:8">
      <c r="A244" s="123" t="s">
        <v>429</v>
      </c>
      <c r="B244" s="123" t="s">
        <v>430</v>
      </c>
      <c r="C244" s="123" t="s">
        <v>85</v>
      </c>
      <c r="D244" s="124">
        <v>2027920500</v>
      </c>
      <c r="E244" s="124">
        <v>6604</v>
      </c>
      <c r="F244" s="124">
        <v>307075</v>
      </c>
      <c r="G244" s="124">
        <v>4597</v>
      </c>
      <c r="H244" s="124" t="s">
        <v>110</v>
      </c>
    </row>
    <row r="245" spans="1:8" ht="26">
      <c r="A245" s="123" t="s">
        <v>431</v>
      </c>
      <c r="B245" s="123" t="s">
        <v>432</v>
      </c>
      <c r="C245" s="123" t="s">
        <v>85</v>
      </c>
      <c r="D245" s="124">
        <v>2367132600</v>
      </c>
      <c r="E245" s="124">
        <v>6821</v>
      </c>
      <c r="F245" s="124">
        <v>347036</v>
      </c>
      <c r="G245" s="124">
        <v>4588</v>
      </c>
      <c r="H245" s="124" t="s">
        <v>110</v>
      </c>
    </row>
    <row r="246" spans="1:8">
      <c r="A246" s="123" t="s">
        <v>433</v>
      </c>
      <c r="B246" s="123" t="s">
        <v>434</v>
      </c>
      <c r="C246" s="123" t="s">
        <v>85</v>
      </c>
      <c r="D246" s="124">
        <v>826949900</v>
      </c>
      <c r="E246" s="124">
        <v>3093</v>
      </c>
      <c r="F246" s="124">
        <v>267362</v>
      </c>
      <c r="G246" s="124">
        <v>4553</v>
      </c>
      <c r="H246" s="124" t="s">
        <v>110</v>
      </c>
    </row>
    <row r="247" spans="1:8">
      <c r="A247" s="123" t="s">
        <v>435</v>
      </c>
      <c r="B247" s="123" t="s">
        <v>436</v>
      </c>
      <c r="C247" s="123" t="s">
        <v>85</v>
      </c>
      <c r="D247" s="124">
        <v>624648600</v>
      </c>
      <c r="E247" s="124">
        <v>2045</v>
      </c>
      <c r="F247" s="124">
        <v>305452</v>
      </c>
      <c r="G247" s="124">
        <v>4533</v>
      </c>
      <c r="H247" s="124" t="s">
        <v>110</v>
      </c>
    </row>
    <row r="248" spans="1:8">
      <c r="A248" s="123" t="s">
        <v>437</v>
      </c>
      <c r="B248" s="123" t="s">
        <v>438</v>
      </c>
      <c r="C248" s="123" t="s">
        <v>85</v>
      </c>
      <c r="D248" s="124">
        <v>1866853280</v>
      </c>
      <c r="E248" s="124">
        <v>7167</v>
      </c>
      <c r="F248" s="124">
        <v>260479</v>
      </c>
      <c r="G248" s="124">
        <v>4530</v>
      </c>
      <c r="H248" s="124" t="s">
        <v>110</v>
      </c>
    </row>
    <row r="249" spans="1:8">
      <c r="A249" s="123" t="s">
        <v>439</v>
      </c>
      <c r="B249" s="123" t="s">
        <v>440</v>
      </c>
      <c r="C249" s="123" t="s">
        <v>85</v>
      </c>
      <c r="D249" s="124">
        <v>411667950</v>
      </c>
      <c r="E249" s="124">
        <v>1502</v>
      </c>
      <c r="F249" s="124">
        <v>274080</v>
      </c>
      <c r="G249" s="124">
        <v>4525</v>
      </c>
      <c r="H249" s="124" t="s">
        <v>110</v>
      </c>
    </row>
    <row r="250" spans="1:8">
      <c r="A250" s="123" t="s">
        <v>441</v>
      </c>
      <c r="B250" s="123" t="s">
        <v>442</v>
      </c>
      <c r="C250" s="123" t="s">
        <v>85</v>
      </c>
      <c r="D250" s="124">
        <v>1083230100</v>
      </c>
      <c r="E250" s="124">
        <v>4314</v>
      </c>
      <c r="F250" s="124">
        <v>251096</v>
      </c>
      <c r="G250" s="124">
        <v>4512</v>
      </c>
      <c r="H250" s="124" t="s">
        <v>110</v>
      </c>
    </row>
    <row r="251" spans="1:8">
      <c r="A251" s="123" t="s">
        <v>443</v>
      </c>
      <c r="B251" s="123" t="s">
        <v>444</v>
      </c>
      <c r="C251" s="123" t="s">
        <v>85</v>
      </c>
      <c r="D251" s="124">
        <v>703826300</v>
      </c>
      <c r="E251" s="124">
        <v>2650</v>
      </c>
      <c r="F251" s="124">
        <v>265595</v>
      </c>
      <c r="G251" s="124">
        <v>4467</v>
      </c>
      <c r="H251" s="124" t="s">
        <v>110</v>
      </c>
    </row>
    <row r="252" spans="1:8">
      <c r="A252" s="123" t="s">
        <v>445</v>
      </c>
      <c r="B252" s="123" t="s">
        <v>446</v>
      </c>
      <c r="C252" s="123" t="s">
        <v>85</v>
      </c>
      <c r="D252" s="124">
        <v>4204709800</v>
      </c>
      <c r="E252" s="124">
        <v>3410</v>
      </c>
      <c r="F252" s="124">
        <v>1233053</v>
      </c>
      <c r="G252" s="124">
        <v>4464</v>
      </c>
      <c r="H252" s="124" t="s">
        <v>110</v>
      </c>
    </row>
    <row r="253" spans="1:8">
      <c r="A253" s="123" t="s">
        <v>447</v>
      </c>
      <c r="B253" s="123" t="s">
        <v>448</v>
      </c>
      <c r="C253" s="123" t="s">
        <v>85</v>
      </c>
      <c r="D253" s="124">
        <v>638245000</v>
      </c>
      <c r="E253" s="124">
        <v>2840</v>
      </c>
      <c r="F253" s="124">
        <v>224734</v>
      </c>
      <c r="G253" s="124">
        <v>4450</v>
      </c>
      <c r="H253" s="124" t="s">
        <v>110</v>
      </c>
    </row>
    <row r="254" spans="1:8">
      <c r="A254" s="123" t="s">
        <v>449</v>
      </c>
      <c r="B254" s="123" t="s">
        <v>450</v>
      </c>
      <c r="C254" s="123" t="s">
        <v>85</v>
      </c>
      <c r="D254" s="124">
        <v>2334748200</v>
      </c>
      <c r="E254" s="124">
        <v>5843</v>
      </c>
      <c r="F254" s="124">
        <v>399580</v>
      </c>
      <c r="G254" s="124">
        <v>4443</v>
      </c>
      <c r="H254" s="124" t="s">
        <v>110</v>
      </c>
    </row>
    <row r="255" spans="1:8">
      <c r="A255" s="123" t="s">
        <v>451</v>
      </c>
      <c r="B255" s="123" t="s">
        <v>452</v>
      </c>
      <c r="C255" s="123" t="s">
        <v>85</v>
      </c>
      <c r="D255" s="124">
        <v>653949180</v>
      </c>
      <c r="E255" s="124">
        <v>2561</v>
      </c>
      <c r="F255" s="124">
        <v>255349</v>
      </c>
      <c r="G255" s="124">
        <v>4435</v>
      </c>
      <c r="H255" s="124" t="s">
        <v>110</v>
      </c>
    </row>
    <row r="256" spans="1:8">
      <c r="A256" s="123" t="s">
        <v>453</v>
      </c>
      <c r="B256" s="123" t="s">
        <v>454</v>
      </c>
      <c r="C256" s="123" t="s">
        <v>85</v>
      </c>
      <c r="D256" s="124">
        <v>621580900</v>
      </c>
      <c r="E256" s="124">
        <v>2637</v>
      </c>
      <c r="F256" s="124">
        <v>235715</v>
      </c>
      <c r="G256" s="124">
        <v>4427</v>
      </c>
      <c r="H256" s="124" t="s">
        <v>110</v>
      </c>
    </row>
    <row r="257" spans="1:8">
      <c r="A257" s="123" t="s">
        <v>455</v>
      </c>
      <c r="B257" s="123" t="s">
        <v>456</v>
      </c>
      <c r="C257" s="123" t="s">
        <v>85</v>
      </c>
      <c r="D257" s="124">
        <v>2121229400</v>
      </c>
      <c r="E257" s="124">
        <v>9350</v>
      </c>
      <c r="F257" s="124">
        <v>226869</v>
      </c>
      <c r="G257" s="124">
        <v>4410</v>
      </c>
      <c r="H257" s="124" t="s">
        <v>110</v>
      </c>
    </row>
    <row r="258" spans="1:8">
      <c r="A258" s="123" t="s">
        <v>457</v>
      </c>
      <c r="B258" s="123" t="s">
        <v>458</v>
      </c>
      <c r="C258" s="123" t="s">
        <v>85</v>
      </c>
      <c r="D258" s="124">
        <v>406761400</v>
      </c>
      <c r="E258" s="124">
        <v>1326</v>
      </c>
      <c r="F258" s="124">
        <v>306758</v>
      </c>
      <c r="G258" s="124">
        <v>4399</v>
      </c>
      <c r="H258" s="124" t="s">
        <v>110</v>
      </c>
    </row>
    <row r="259" spans="1:8">
      <c r="A259" s="123" t="s">
        <v>459</v>
      </c>
      <c r="B259" s="123" t="s">
        <v>460</v>
      </c>
      <c r="C259" s="123" t="s">
        <v>85</v>
      </c>
      <c r="D259" s="124">
        <v>1828256100</v>
      </c>
      <c r="E259" s="124">
        <v>8152</v>
      </c>
      <c r="F259" s="124">
        <v>224271</v>
      </c>
      <c r="G259" s="124">
        <v>4391</v>
      </c>
      <c r="H259" s="124" t="s">
        <v>110</v>
      </c>
    </row>
    <row r="260" spans="1:8">
      <c r="A260" s="123" t="s">
        <v>461</v>
      </c>
      <c r="B260" s="123" t="s">
        <v>462</v>
      </c>
      <c r="C260" s="123" t="s">
        <v>85</v>
      </c>
      <c r="D260" s="124">
        <v>3570288200</v>
      </c>
      <c r="E260" s="124">
        <v>9035</v>
      </c>
      <c r="F260" s="124">
        <v>395162</v>
      </c>
      <c r="G260" s="124">
        <v>4339</v>
      </c>
      <c r="H260" s="124" t="s">
        <v>110</v>
      </c>
    </row>
    <row r="261" spans="1:8">
      <c r="A261" s="123" t="s">
        <v>463</v>
      </c>
      <c r="B261" s="123" t="s">
        <v>464</v>
      </c>
      <c r="C261" s="123" t="s">
        <v>85</v>
      </c>
      <c r="D261" s="124">
        <v>1364868500</v>
      </c>
      <c r="E261" s="124">
        <v>3841</v>
      </c>
      <c r="F261" s="124">
        <v>355342</v>
      </c>
      <c r="G261" s="124">
        <v>4317</v>
      </c>
      <c r="H261" s="124" t="s">
        <v>110</v>
      </c>
    </row>
    <row r="262" spans="1:8">
      <c r="A262" s="123" t="s">
        <v>465</v>
      </c>
      <c r="B262" s="123" t="s">
        <v>466</v>
      </c>
      <c r="C262" s="123" t="s">
        <v>85</v>
      </c>
      <c r="D262" s="124">
        <v>2196781500</v>
      </c>
      <c r="E262" s="124">
        <v>7571</v>
      </c>
      <c r="F262" s="124">
        <v>290157</v>
      </c>
      <c r="G262" s="124">
        <v>4306</v>
      </c>
      <c r="H262" s="124" t="s">
        <v>110</v>
      </c>
    </row>
    <row r="263" spans="1:8">
      <c r="A263" s="123" t="s">
        <v>467</v>
      </c>
      <c r="B263" s="123" t="s">
        <v>468</v>
      </c>
      <c r="C263" s="123" t="s">
        <v>85</v>
      </c>
      <c r="D263" s="124">
        <v>468811150</v>
      </c>
      <c r="E263" s="124">
        <v>2058</v>
      </c>
      <c r="F263" s="124">
        <v>227799</v>
      </c>
      <c r="G263" s="124">
        <v>4299</v>
      </c>
      <c r="H263" s="124" t="s">
        <v>110</v>
      </c>
    </row>
    <row r="264" spans="1:8">
      <c r="A264" s="123" t="s">
        <v>469</v>
      </c>
      <c r="B264" s="123" t="s">
        <v>470</v>
      </c>
      <c r="C264" s="123" t="s">
        <v>85</v>
      </c>
      <c r="D264" s="124">
        <v>1165345400</v>
      </c>
      <c r="E264" s="124">
        <v>3834</v>
      </c>
      <c r="F264" s="124">
        <v>303950</v>
      </c>
      <c r="G264" s="124">
        <v>4295</v>
      </c>
      <c r="H264" s="124" t="s">
        <v>110</v>
      </c>
    </row>
    <row r="265" spans="1:8">
      <c r="A265" s="123" t="s">
        <v>471</v>
      </c>
      <c r="B265" s="123" t="s">
        <v>472</v>
      </c>
      <c r="C265" s="123" t="s">
        <v>85</v>
      </c>
      <c r="D265" s="124">
        <v>567789300</v>
      </c>
      <c r="E265" s="124">
        <v>2140</v>
      </c>
      <c r="F265" s="124">
        <v>265322</v>
      </c>
      <c r="G265" s="124">
        <v>4290</v>
      </c>
      <c r="H265" s="124" t="s">
        <v>110</v>
      </c>
    </row>
    <row r="266" spans="1:8">
      <c r="A266" s="123" t="s">
        <v>473</v>
      </c>
      <c r="B266" s="123" t="s">
        <v>474</v>
      </c>
      <c r="C266" s="123" t="s">
        <v>85</v>
      </c>
      <c r="D266" s="124">
        <v>208441200</v>
      </c>
      <c r="E266" s="124">
        <v>824</v>
      </c>
      <c r="F266" s="124">
        <v>252963</v>
      </c>
      <c r="G266" s="124">
        <v>4278</v>
      </c>
      <c r="H266" s="124" t="s">
        <v>110</v>
      </c>
    </row>
    <row r="267" spans="1:8">
      <c r="A267" s="123" t="s">
        <v>475</v>
      </c>
      <c r="B267" s="123" t="s">
        <v>476</v>
      </c>
      <c r="C267" s="123" t="s">
        <v>85</v>
      </c>
      <c r="D267" s="124">
        <v>1454423000</v>
      </c>
      <c r="E267" s="124">
        <v>5425</v>
      </c>
      <c r="F267" s="124">
        <v>268096</v>
      </c>
      <c r="G267" s="124">
        <v>4268</v>
      </c>
      <c r="H267" s="124" t="s">
        <v>110</v>
      </c>
    </row>
    <row r="268" spans="1:8">
      <c r="A268" s="123" t="s">
        <v>477</v>
      </c>
      <c r="B268" s="123" t="s">
        <v>478</v>
      </c>
      <c r="C268" s="123" t="s">
        <v>85</v>
      </c>
      <c r="D268" s="124">
        <v>151017060</v>
      </c>
      <c r="E268" s="124">
        <v>530</v>
      </c>
      <c r="F268" s="124">
        <v>284938</v>
      </c>
      <c r="G268" s="124">
        <v>4263</v>
      </c>
      <c r="H268" s="124" t="s">
        <v>110</v>
      </c>
    </row>
    <row r="269" spans="1:8">
      <c r="A269" s="123" t="s">
        <v>479</v>
      </c>
      <c r="B269" s="123" t="s">
        <v>480</v>
      </c>
      <c r="C269" s="123" t="s">
        <v>85</v>
      </c>
      <c r="D269" s="124">
        <v>3224136800</v>
      </c>
      <c r="E269" s="124">
        <v>6887</v>
      </c>
      <c r="F269" s="124">
        <v>468148</v>
      </c>
      <c r="G269" s="124">
        <v>4251</v>
      </c>
      <c r="H269" s="124" t="s">
        <v>110</v>
      </c>
    </row>
    <row r="270" spans="1:8">
      <c r="A270" s="123" t="s">
        <v>481</v>
      </c>
      <c r="B270" s="123" t="s">
        <v>482</v>
      </c>
      <c r="C270" s="123" t="s">
        <v>85</v>
      </c>
      <c r="D270" s="124">
        <v>72269400</v>
      </c>
      <c r="E270" s="124">
        <v>296</v>
      </c>
      <c r="F270" s="124">
        <v>244153</v>
      </c>
      <c r="G270" s="124">
        <v>4248</v>
      </c>
      <c r="H270" s="124" t="s">
        <v>110</v>
      </c>
    </row>
    <row r="271" spans="1:8">
      <c r="A271" s="123" t="s">
        <v>483</v>
      </c>
      <c r="B271" s="123" t="s">
        <v>484</v>
      </c>
      <c r="C271" s="123" t="s">
        <v>85</v>
      </c>
      <c r="D271" s="124">
        <v>2495247100</v>
      </c>
      <c r="E271" s="124">
        <v>7172</v>
      </c>
      <c r="F271" s="124">
        <v>347915</v>
      </c>
      <c r="G271" s="124">
        <v>4245</v>
      </c>
      <c r="H271" s="124" t="s">
        <v>110</v>
      </c>
    </row>
    <row r="272" spans="1:8">
      <c r="A272" s="123" t="s">
        <v>485</v>
      </c>
      <c r="B272" s="123" t="s">
        <v>486</v>
      </c>
      <c r="C272" s="123" t="s">
        <v>85</v>
      </c>
      <c r="D272" s="124">
        <v>754865100</v>
      </c>
      <c r="E272" s="124">
        <v>3051</v>
      </c>
      <c r="F272" s="124">
        <v>247416</v>
      </c>
      <c r="G272" s="124">
        <v>4231</v>
      </c>
      <c r="H272" s="124" t="s">
        <v>110</v>
      </c>
    </row>
    <row r="273" spans="1:8">
      <c r="A273" s="123" t="s">
        <v>487</v>
      </c>
      <c r="B273" s="123" t="s">
        <v>488</v>
      </c>
      <c r="C273" s="123" t="s">
        <v>85</v>
      </c>
      <c r="D273" s="124">
        <v>615941800</v>
      </c>
      <c r="E273" s="124">
        <v>2219</v>
      </c>
      <c r="F273" s="124">
        <v>277576</v>
      </c>
      <c r="G273" s="124">
        <v>4227</v>
      </c>
      <c r="H273" s="124" t="s">
        <v>110</v>
      </c>
    </row>
    <row r="274" spans="1:8">
      <c r="A274" s="123" t="s">
        <v>489</v>
      </c>
      <c r="B274" s="123" t="s">
        <v>490</v>
      </c>
      <c r="C274" s="123" t="s">
        <v>85</v>
      </c>
      <c r="D274" s="124">
        <v>4891891700</v>
      </c>
      <c r="E274" s="124">
        <v>5814</v>
      </c>
      <c r="F274" s="124">
        <v>841399</v>
      </c>
      <c r="G274" s="124">
        <v>4224</v>
      </c>
      <c r="H274" s="124" t="s">
        <v>110</v>
      </c>
    </row>
    <row r="275" spans="1:8">
      <c r="A275" s="123" t="s">
        <v>491</v>
      </c>
      <c r="B275" s="123" t="s">
        <v>492</v>
      </c>
      <c r="C275" s="123" t="s">
        <v>85</v>
      </c>
      <c r="D275" s="124">
        <v>903313500</v>
      </c>
      <c r="E275" s="124">
        <v>3334</v>
      </c>
      <c r="F275" s="124">
        <v>270940</v>
      </c>
      <c r="G275" s="124">
        <v>4224</v>
      </c>
      <c r="H275" s="124" t="s">
        <v>110</v>
      </c>
    </row>
    <row r="276" spans="1:8">
      <c r="A276" s="123" t="s">
        <v>493</v>
      </c>
      <c r="B276" s="123" t="s">
        <v>494</v>
      </c>
      <c r="C276" s="123" t="s">
        <v>85</v>
      </c>
      <c r="D276" s="124">
        <v>1168333700</v>
      </c>
      <c r="E276" s="124">
        <v>5016</v>
      </c>
      <c r="F276" s="124">
        <v>232921</v>
      </c>
      <c r="G276" s="124">
        <v>4214</v>
      </c>
      <c r="H276" s="124" t="s">
        <v>110</v>
      </c>
    </row>
    <row r="277" spans="1:8">
      <c r="A277" s="123" t="s">
        <v>495</v>
      </c>
      <c r="B277" s="123" t="s">
        <v>496</v>
      </c>
      <c r="C277" s="123" t="s">
        <v>85</v>
      </c>
      <c r="D277" s="124">
        <v>262714700</v>
      </c>
      <c r="E277" s="124">
        <v>1212</v>
      </c>
      <c r="F277" s="124">
        <v>216761</v>
      </c>
      <c r="G277" s="124">
        <v>4196</v>
      </c>
      <c r="H277" s="124" t="s">
        <v>110</v>
      </c>
    </row>
    <row r="278" spans="1:8">
      <c r="A278" s="123" t="s">
        <v>497</v>
      </c>
      <c r="B278" s="123" t="s">
        <v>498</v>
      </c>
      <c r="C278" s="123" t="s">
        <v>85</v>
      </c>
      <c r="D278" s="124">
        <v>115165000</v>
      </c>
      <c r="E278" s="124">
        <v>517</v>
      </c>
      <c r="F278" s="124">
        <v>222756</v>
      </c>
      <c r="G278" s="124">
        <v>4179</v>
      </c>
      <c r="H278" s="124" t="s">
        <v>110</v>
      </c>
    </row>
    <row r="279" spans="1:8">
      <c r="A279" s="123" t="s">
        <v>499</v>
      </c>
      <c r="B279" s="123" t="s">
        <v>500</v>
      </c>
      <c r="C279" s="123" t="s">
        <v>85</v>
      </c>
      <c r="D279" s="124">
        <v>3904473300</v>
      </c>
      <c r="E279" s="124">
        <v>8480</v>
      </c>
      <c r="F279" s="124">
        <v>460433</v>
      </c>
      <c r="G279" s="124">
        <v>4176</v>
      </c>
      <c r="H279" s="124" t="s">
        <v>110</v>
      </c>
    </row>
    <row r="280" spans="1:8">
      <c r="A280" s="123" t="s">
        <v>501</v>
      </c>
      <c r="B280" s="123" t="s">
        <v>502</v>
      </c>
      <c r="C280" s="123" t="s">
        <v>85</v>
      </c>
      <c r="D280" s="124">
        <v>2821306200</v>
      </c>
      <c r="E280" s="124">
        <v>10386</v>
      </c>
      <c r="F280" s="124">
        <v>271645</v>
      </c>
      <c r="G280" s="124">
        <v>4172</v>
      </c>
      <c r="H280" s="124" t="s">
        <v>110</v>
      </c>
    </row>
    <row r="281" spans="1:8">
      <c r="A281" s="123" t="s">
        <v>503</v>
      </c>
      <c r="B281" s="123" t="s">
        <v>504</v>
      </c>
      <c r="C281" s="123" t="s">
        <v>85</v>
      </c>
      <c r="D281" s="124">
        <v>383829800</v>
      </c>
      <c r="E281" s="124">
        <v>1415</v>
      </c>
      <c r="F281" s="124">
        <v>271258</v>
      </c>
      <c r="G281" s="124">
        <v>4137</v>
      </c>
      <c r="H281" s="124" t="s">
        <v>110</v>
      </c>
    </row>
    <row r="282" spans="1:8">
      <c r="A282" s="123" t="s">
        <v>505</v>
      </c>
      <c r="B282" s="123" t="s">
        <v>506</v>
      </c>
      <c r="C282" s="123" t="s">
        <v>85</v>
      </c>
      <c r="D282" s="124">
        <v>9002985300</v>
      </c>
      <c r="E282" s="124">
        <v>18253</v>
      </c>
      <c r="F282" s="124">
        <v>493233</v>
      </c>
      <c r="G282" s="124">
        <v>4128</v>
      </c>
      <c r="H282" s="124" t="s">
        <v>110</v>
      </c>
    </row>
    <row r="283" spans="1:8">
      <c r="A283" s="123" t="s">
        <v>507</v>
      </c>
      <c r="B283" s="123" t="s">
        <v>508</v>
      </c>
      <c r="C283" s="123" t="s">
        <v>85</v>
      </c>
      <c r="D283" s="124">
        <v>2991249620</v>
      </c>
      <c r="E283" s="124">
        <v>10737</v>
      </c>
      <c r="F283" s="124">
        <v>278593</v>
      </c>
      <c r="G283" s="124">
        <v>4126</v>
      </c>
      <c r="H283" s="124" t="s">
        <v>110</v>
      </c>
    </row>
    <row r="284" spans="1:8">
      <c r="A284" s="123" t="s">
        <v>509</v>
      </c>
      <c r="B284" s="123" t="s">
        <v>510</v>
      </c>
      <c r="C284" s="123" t="s">
        <v>85</v>
      </c>
      <c r="D284" s="124">
        <v>2933532600</v>
      </c>
      <c r="E284" s="124">
        <v>11564</v>
      </c>
      <c r="F284" s="124">
        <v>253678</v>
      </c>
      <c r="G284" s="124">
        <v>4105</v>
      </c>
      <c r="H284" s="124" t="s">
        <v>110</v>
      </c>
    </row>
    <row r="285" spans="1:8">
      <c r="A285" s="123" t="s">
        <v>511</v>
      </c>
      <c r="B285" s="123" t="s">
        <v>512</v>
      </c>
      <c r="C285" s="123" t="s">
        <v>85</v>
      </c>
      <c r="D285" s="124">
        <v>4244960550</v>
      </c>
      <c r="E285" s="124">
        <v>13246</v>
      </c>
      <c r="F285" s="124">
        <v>320471</v>
      </c>
      <c r="G285" s="124">
        <v>4102</v>
      </c>
      <c r="H285" s="124" t="s">
        <v>110</v>
      </c>
    </row>
    <row r="286" spans="1:8">
      <c r="A286" s="123" t="s">
        <v>513</v>
      </c>
      <c r="B286" s="123" t="s">
        <v>514</v>
      </c>
      <c r="C286" s="123" t="s">
        <v>85</v>
      </c>
      <c r="D286" s="124">
        <v>1478437800</v>
      </c>
      <c r="E286" s="124">
        <v>4835</v>
      </c>
      <c r="F286" s="124">
        <v>305778</v>
      </c>
      <c r="G286" s="124">
        <v>4100</v>
      </c>
      <c r="H286" s="124" t="s">
        <v>110</v>
      </c>
    </row>
    <row r="287" spans="1:8">
      <c r="A287" s="123" t="s">
        <v>515</v>
      </c>
      <c r="B287" s="123" t="s">
        <v>516</v>
      </c>
      <c r="C287" s="123" t="s">
        <v>85</v>
      </c>
      <c r="D287" s="124">
        <v>439292900</v>
      </c>
      <c r="E287" s="124">
        <v>1561</v>
      </c>
      <c r="F287" s="124">
        <v>281418</v>
      </c>
      <c r="G287" s="124">
        <v>4089</v>
      </c>
      <c r="H287" s="124" t="s">
        <v>110</v>
      </c>
    </row>
    <row r="288" spans="1:8">
      <c r="A288" s="123" t="s">
        <v>517</v>
      </c>
      <c r="B288" s="123" t="s">
        <v>518</v>
      </c>
      <c r="C288" s="123" t="s">
        <v>85</v>
      </c>
      <c r="D288" s="124">
        <v>3730833800</v>
      </c>
      <c r="E288" s="124">
        <v>10877</v>
      </c>
      <c r="F288" s="124">
        <v>343002</v>
      </c>
      <c r="G288" s="124">
        <v>4089</v>
      </c>
      <c r="H288" s="124" t="s">
        <v>110</v>
      </c>
    </row>
    <row r="289" spans="1:8">
      <c r="A289" s="123" t="s">
        <v>519</v>
      </c>
      <c r="B289" s="123" t="s">
        <v>520</v>
      </c>
      <c r="C289" s="123" t="s">
        <v>85</v>
      </c>
      <c r="D289" s="124">
        <v>1005057000</v>
      </c>
      <c r="E289" s="124">
        <v>4337</v>
      </c>
      <c r="F289" s="124">
        <v>231740</v>
      </c>
      <c r="G289" s="124">
        <v>4069</v>
      </c>
      <c r="H289" s="124" t="s">
        <v>110</v>
      </c>
    </row>
    <row r="290" spans="1:8">
      <c r="A290" s="123" t="s">
        <v>521</v>
      </c>
      <c r="B290" s="123" t="s">
        <v>522</v>
      </c>
      <c r="C290" s="123" t="s">
        <v>85</v>
      </c>
      <c r="D290" s="124">
        <v>212755800</v>
      </c>
      <c r="E290" s="124">
        <v>769</v>
      </c>
      <c r="F290" s="124">
        <v>276666</v>
      </c>
      <c r="G290" s="124">
        <v>4056</v>
      </c>
      <c r="H290" s="124" t="s">
        <v>110</v>
      </c>
    </row>
    <row r="291" spans="1:8">
      <c r="A291" s="123" t="s">
        <v>523</v>
      </c>
      <c r="B291" s="123" t="s">
        <v>524</v>
      </c>
      <c r="C291" s="123" t="s">
        <v>85</v>
      </c>
      <c r="D291" s="124">
        <v>3083838310</v>
      </c>
      <c r="E291" s="124">
        <v>7730</v>
      </c>
      <c r="F291" s="124">
        <v>398944</v>
      </c>
      <c r="G291" s="124">
        <v>4053</v>
      </c>
      <c r="H291" s="124" t="s">
        <v>110</v>
      </c>
    </row>
    <row r="292" spans="1:8">
      <c r="A292" s="123" t="s">
        <v>525</v>
      </c>
      <c r="B292" s="123" t="s">
        <v>526</v>
      </c>
      <c r="C292" s="123" t="s">
        <v>85</v>
      </c>
      <c r="D292" s="124">
        <v>1256582200</v>
      </c>
      <c r="E292" s="124">
        <v>4494</v>
      </c>
      <c r="F292" s="124">
        <v>279613</v>
      </c>
      <c r="G292" s="124">
        <v>4040</v>
      </c>
      <c r="H292" s="124" t="s">
        <v>110</v>
      </c>
    </row>
    <row r="293" spans="1:8">
      <c r="A293" s="123" t="s">
        <v>527</v>
      </c>
      <c r="B293" s="123" t="s">
        <v>528</v>
      </c>
      <c r="C293" s="123" t="s">
        <v>85</v>
      </c>
      <c r="D293" s="124">
        <v>218075800</v>
      </c>
      <c r="E293" s="124">
        <v>1086</v>
      </c>
      <c r="F293" s="124">
        <v>200806</v>
      </c>
      <c r="G293" s="124">
        <v>4036</v>
      </c>
      <c r="H293" s="124" t="s">
        <v>110</v>
      </c>
    </row>
    <row r="294" spans="1:8">
      <c r="A294" s="123" t="s">
        <v>529</v>
      </c>
      <c r="B294" s="123" t="s">
        <v>530</v>
      </c>
      <c r="C294" s="123" t="s">
        <v>85</v>
      </c>
      <c r="D294" s="124">
        <v>403097300</v>
      </c>
      <c r="E294" s="124">
        <v>1965</v>
      </c>
      <c r="F294" s="124">
        <v>205139</v>
      </c>
      <c r="G294" s="124">
        <v>4027</v>
      </c>
      <c r="H294" s="124" t="s">
        <v>110</v>
      </c>
    </row>
    <row r="295" spans="1:8">
      <c r="A295" s="123" t="s">
        <v>531</v>
      </c>
      <c r="B295" s="123" t="s">
        <v>532</v>
      </c>
      <c r="C295" s="123" t="s">
        <v>85</v>
      </c>
      <c r="D295" s="124">
        <v>1799350000</v>
      </c>
      <c r="E295" s="124">
        <v>3062</v>
      </c>
      <c r="F295" s="124">
        <v>587639</v>
      </c>
      <c r="G295" s="124">
        <v>4014</v>
      </c>
      <c r="H295" s="124" t="s">
        <v>110</v>
      </c>
    </row>
    <row r="296" spans="1:8">
      <c r="A296" s="123" t="s">
        <v>533</v>
      </c>
      <c r="B296" s="123" t="s">
        <v>534</v>
      </c>
      <c r="C296" s="123" t="s">
        <v>85</v>
      </c>
      <c r="D296" s="124">
        <v>150495400</v>
      </c>
      <c r="E296" s="124">
        <v>740</v>
      </c>
      <c r="F296" s="124">
        <v>203372</v>
      </c>
      <c r="G296" s="124">
        <v>3958</v>
      </c>
      <c r="H296" s="124" t="s">
        <v>110</v>
      </c>
    </row>
    <row r="297" spans="1:8">
      <c r="A297" s="123" t="s">
        <v>535</v>
      </c>
      <c r="B297" s="123" t="s">
        <v>536</v>
      </c>
      <c r="C297" s="123" t="s">
        <v>85</v>
      </c>
      <c r="D297" s="124">
        <v>2595613510</v>
      </c>
      <c r="E297" s="124">
        <v>5532</v>
      </c>
      <c r="F297" s="124">
        <v>469200</v>
      </c>
      <c r="G297" s="124">
        <v>3955</v>
      </c>
      <c r="H297" s="124" t="s">
        <v>110</v>
      </c>
    </row>
    <row r="298" spans="1:8">
      <c r="A298" s="123" t="s">
        <v>537</v>
      </c>
      <c r="B298" s="123" t="s">
        <v>538</v>
      </c>
      <c r="C298" s="123" t="s">
        <v>85</v>
      </c>
      <c r="D298" s="124">
        <v>300773000</v>
      </c>
      <c r="E298" s="124">
        <v>1003</v>
      </c>
      <c r="F298" s="124">
        <v>299873</v>
      </c>
      <c r="G298" s="124">
        <v>3952</v>
      </c>
      <c r="H298" s="124" t="s">
        <v>110</v>
      </c>
    </row>
    <row r="299" spans="1:8">
      <c r="A299" s="123" t="s">
        <v>539</v>
      </c>
      <c r="B299" s="123" t="s">
        <v>540</v>
      </c>
      <c r="C299" s="123" t="s">
        <v>85</v>
      </c>
      <c r="D299" s="124">
        <v>546042370</v>
      </c>
      <c r="E299" s="124">
        <v>2391</v>
      </c>
      <c r="F299" s="124">
        <v>228374</v>
      </c>
      <c r="G299" s="124">
        <v>3944</v>
      </c>
      <c r="H299" s="124" t="s">
        <v>110</v>
      </c>
    </row>
    <row r="300" spans="1:8">
      <c r="A300" s="123" t="s">
        <v>541</v>
      </c>
      <c r="B300" s="123" t="s">
        <v>542</v>
      </c>
      <c r="C300" s="123" t="s">
        <v>85</v>
      </c>
      <c r="D300" s="124">
        <v>696366057</v>
      </c>
      <c r="E300" s="124">
        <v>3861</v>
      </c>
      <c r="F300" s="124">
        <v>180359</v>
      </c>
      <c r="G300" s="124">
        <v>3934</v>
      </c>
      <c r="H300" s="124" t="s">
        <v>110</v>
      </c>
    </row>
    <row r="301" spans="1:8">
      <c r="A301" s="123" t="s">
        <v>543</v>
      </c>
      <c r="B301" s="123" t="s">
        <v>544</v>
      </c>
      <c r="C301" s="123" t="s">
        <v>85</v>
      </c>
      <c r="D301" s="124">
        <v>1271582740</v>
      </c>
      <c r="E301" s="124">
        <v>4624</v>
      </c>
      <c r="F301" s="124">
        <v>274996</v>
      </c>
      <c r="G301" s="124">
        <v>3930</v>
      </c>
      <c r="H301" s="124" t="s">
        <v>110</v>
      </c>
    </row>
    <row r="302" spans="1:8">
      <c r="A302" s="123" t="s">
        <v>545</v>
      </c>
      <c r="B302" s="123" t="s">
        <v>546</v>
      </c>
      <c r="C302" s="123" t="s">
        <v>85</v>
      </c>
      <c r="D302" s="124">
        <v>143395800</v>
      </c>
      <c r="E302" s="124">
        <v>600</v>
      </c>
      <c r="F302" s="124">
        <v>238993</v>
      </c>
      <c r="G302" s="124">
        <v>3929</v>
      </c>
      <c r="H302" s="124" t="s">
        <v>110</v>
      </c>
    </row>
    <row r="303" spans="1:8">
      <c r="A303" s="123" t="s">
        <v>547</v>
      </c>
      <c r="B303" s="123" t="s">
        <v>548</v>
      </c>
      <c r="C303" s="123" t="s">
        <v>85</v>
      </c>
      <c r="D303" s="124">
        <v>112252400</v>
      </c>
      <c r="E303" s="124">
        <v>470</v>
      </c>
      <c r="F303" s="124">
        <v>238835</v>
      </c>
      <c r="G303" s="124">
        <v>3922</v>
      </c>
      <c r="H303" s="124" t="s">
        <v>110</v>
      </c>
    </row>
    <row r="304" spans="1:8">
      <c r="A304" s="123" t="s">
        <v>549</v>
      </c>
      <c r="B304" s="123" t="s">
        <v>550</v>
      </c>
      <c r="C304" s="123" t="s">
        <v>85</v>
      </c>
      <c r="D304" s="124">
        <v>1286750900</v>
      </c>
      <c r="E304" s="124">
        <v>5953</v>
      </c>
      <c r="F304" s="124">
        <v>216152</v>
      </c>
      <c r="G304" s="124">
        <v>3919</v>
      </c>
      <c r="H304" s="124" t="s">
        <v>110</v>
      </c>
    </row>
    <row r="305" spans="1:8">
      <c r="A305" s="123" t="s">
        <v>551</v>
      </c>
      <c r="B305" s="123" t="s">
        <v>552</v>
      </c>
      <c r="C305" s="123" t="s">
        <v>85</v>
      </c>
      <c r="D305" s="124">
        <v>182066200</v>
      </c>
      <c r="E305" s="124">
        <v>910</v>
      </c>
      <c r="F305" s="124">
        <v>200073</v>
      </c>
      <c r="G305" s="124">
        <v>3901</v>
      </c>
      <c r="H305" s="124" t="s">
        <v>110</v>
      </c>
    </row>
    <row r="306" spans="1:8">
      <c r="A306" s="123" t="s">
        <v>553</v>
      </c>
      <c r="B306" s="123" t="s">
        <v>554</v>
      </c>
      <c r="C306" s="123" t="s">
        <v>85</v>
      </c>
      <c r="D306" s="124">
        <v>817000900</v>
      </c>
      <c r="E306" s="124">
        <v>3453</v>
      </c>
      <c r="F306" s="124">
        <v>236606</v>
      </c>
      <c r="G306" s="124">
        <v>3895</v>
      </c>
      <c r="H306" s="124" t="s">
        <v>110</v>
      </c>
    </row>
    <row r="307" spans="1:8">
      <c r="A307" s="123" t="s">
        <v>555</v>
      </c>
      <c r="B307" s="123" t="s">
        <v>556</v>
      </c>
      <c r="C307" s="123" t="s">
        <v>85</v>
      </c>
      <c r="D307" s="124">
        <v>688884600</v>
      </c>
      <c r="E307" s="124">
        <v>2065</v>
      </c>
      <c r="F307" s="124">
        <v>333600</v>
      </c>
      <c r="G307" s="124">
        <v>3893</v>
      </c>
      <c r="H307" s="124" t="s">
        <v>110</v>
      </c>
    </row>
    <row r="308" spans="1:8">
      <c r="A308" s="123" t="s">
        <v>557</v>
      </c>
      <c r="B308" s="123" t="s">
        <v>558</v>
      </c>
      <c r="C308" s="123" t="s">
        <v>85</v>
      </c>
      <c r="D308" s="124">
        <v>55503600</v>
      </c>
      <c r="E308" s="124">
        <v>252</v>
      </c>
      <c r="F308" s="124">
        <v>220252</v>
      </c>
      <c r="G308" s="124">
        <v>3890</v>
      </c>
      <c r="H308" s="124" t="s">
        <v>110</v>
      </c>
    </row>
    <row r="309" spans="1:8">
      <c r="A309" s="123" t="s">
        <v>559</v>
      </c>
      <c r="B309" s="123" t="s">
        <v>560</v>
      </c>
      <c r="C309" s="123" t="s">
        <v>85</v>
      </c>
      <c r="D309" s="124">
        <v>1484087200</v>
      </c>
      <c r="E309" s="124">
        <v>6483</v>
      </c>
      <c r="F309" s="124">
        <v>228920</v>
      </c>
      <c r="G309" s="124">
        <v>3889</v>
      </c>
      <c r="H309" s="124" t="s">
        <v>110</v>
      </c>
    </row>
    <row r="310" spans="1:8">
      <c r="A310" s="123" t="s">
        <v>561</v>
      </c>
      <c r="B310" s="123" t="s">
        <v>562</v>
      </c>
      <c r="C310" s="123" t="s">
        <v>85</v>
      </c>
      <c r="D310" s="124">
        <v>3104327000</v>
      </c>
      <c r="E310" s="124">
        <v>8040</v>
      </c>
      <c r="F310" s="124">
        <v>386110</v>
      </c>
      <c r="G310" s="124">
        <v>3880</v>
      </c>
      <c r="H310" s="124" t="s">
        <v>110</v>
      </c>
    </row>
    <row r="311" spans="1:8">
      <c r="A311" s="123" t="s">
        <v>563</v>
      </c>
      <c r="B311" s="123" t="s">
        <v>564</v>
      </c>
      <c r="C311" s="123" t="s">
        <v>85</v>
      </c>
      <c r="D311" s="124">
        <v>286107900</v>
      </c>
      <c r="E311" s="124">
        <v>1274</v>
      </c>
      <c r="F311" s="124">
        <v>224574</v>
      </c>
      <c r="G311" s="124">
        <v>3876</v>
      </c>
      <c r="H311" s="124" t="s">
        <v>110</v>
      </c>
    </row>
    <row r="312" spans="1:8">
      <c r="A312" s="123" t="s">
        <v>565</v>
      </c>
      <c r="B312" s="123" t="s">
        <v>566</v>
      </c>
      <c r="C312" s="123" t="s">
        <v>85</v>
      </c>
      <c r="D312" s="124">
        <v>4713785330</v>
      </c>
      <c r="E312" s="124">
        <v>25098</v>
      </c>
      <c r="F312" s="124">
        <v>187815</v>
      </c>
      <c r="G312" s="124">
        <v>3871</v>
      </c>
      <c r="H312" s="124" t="s">
        <v>110</v>
      </c>
    </row>
    <row r="313" spans="1:8">
      <c r="A313" s="123" t="s">
        <v>567</v>
      </c>
      <c r="B313" s="123" t="s">
        <v>568</v>
      </c>
      <c r="C313" s="123" t="s">
        <v>85</v>
      </c>
      <c r="D313" s="124">
        <v>2477479000</v>
      </c>
      <c r="E313" s="124">
        <v>9512</v>
      </c>
      <c r="F313" s="124">
        <v>260458</v>
      </c>
      <c r="G313" s="124">
        <v>3860</v>
      </c>
      <c r="H313" s="124" t="s">
        <v>110</v>
      </c>
    </row>
    <row r="314" spans="1:8">
      <c r="A314" s="123" t="s">
        <v>569</v>
      </c>
      <c r="B314" s="123" t="s">
        <v>570</v>
      </c>
      <c r="C314" s="123" t="s">
        <v>85</v>
      </c>
      <c r="D314" s="124">
        <v>96295420</v>
      </c>
      <c r="E314" s="124">
        <v>525</v>
      </c>
      <c r="F314" s="124">
        <v>183420</v>
      </c>
      <c r="G314" s="124">
        <v>3830</v>
      </c>
      <c r="H314" s="124" t="s">
        <v>110</v>
      </c>
    </row>
    <row r="315" spans="1:8">
      <c r="A315" s="123" t="s">
        <v>571</v>
      </c>
      <c r="B315" s="123" t="s">
        <v>572</v>
      </c>
      <c r="C315" s="123" t="s">
        <v>85</v>
      </c>
      <c r="D315" s="124">
        <v>853982600</v>
      </c>
      <c r="E315" s="124">
        <v>3273</v>
      </c>
      <c r="F315" s="124">
        <v>260917</v>
      </c>
      <c r="G315" s="124">
        <v>3791</v>
      </c>
      <c r="H315" s="124" t="s">
        <v>110</v>
      </c>
    </row>
    <row r="316" spans="1:8">
      <c r="A316" s="123" t="s">
        <v>573</v>
      </c>
      <c r="B316" s="123" t="s">
        <v>574</v>
      </c>
      <c r="C316" s="123" t="s">
        <v>85</v>
      </c>
      <c r="D316" s="124">
        <v>860210300</v>
      </c>
      <c r="E316" s="124">
        <v>2970</v>
      </c>
      <c r="F316" s="124">
        <v>289633</v>
      </c>
      <c r="G316" s="124">
        <v>3791</v>
      </c>
      <c r="H316" s="124" t="s">
        <v>110</v>
      </c>
    </row>
    <row r="317" spans="1:8">
      <c r="A317" s="123" t="s">
        <v>575</v>
      </c>
      <c r="B317" s="123" t="s">
        <v>576</v>
      </c>
      <c r="C317" s="123" t="s">
        <v>85</v>
      </c>
      <c r="D317" s="124">
        <v>112055900</v>
      </c>
      <c r="E317" s="124">
        <v>476</v>
      </c>
      <c r="F317" s="124">
        <v>235412</v>
      </c>
      <c r="G317" s="124">
        <v>3781</v>
      </c>
      <c r="H317" s="124" t="s">
        <v>110</v>
      </c>
    </row>
    <row r="318" spans="1:8" ht="26">
      <c r="A318" s="123" t="s">
        <v>577</v>
      </c>
      <c r="B318" s="123" t="s">
        <v>578</v>
      </c>
      <c r="C318" s="123" t="s">
        <v>85</v>
      </c>
      <c r="D318" s="124">
        <v>336240900</v>
      </c>
      <c r="E318" s="124">
        <v>862</v>
      </c>
      <c r="F318" s="124">
        <v>390071</v>
      </c>
      <c r="G318" s="124">
        <v>3745</v>
      </c>
      <c r="H318" s="124" t="s">
        <v>110</v>
      </c>
    </row>
    <row r="319" spans="1:8">
      <c r="A319" s="123" t="s">
        <v>579</v>
      </c>
      <c r="B319" s="123" t="s">
        <v>580</v>
      </c>
      <c r="C319" s="123" t="s">
        <v>85</v>
      </c>
      <c r="D319" s="124">
        <v>923029300</v>
      </c>
      <c r="E319" s="124">
        <v>3437</v>
      </c>
      <c r="F319" s="124">
        <v>268557</v>
      </c>
      <c r="G319" s="124">
        <v>3693</v>
      </c>
      <c r="H319" s="124" t="s">
        <v>110</v>
      </c>
    </row>
    <row r="320" spans="1:8">
      <c r="A320" s="123" t="s">
        <v>581</v>
      </c>
      <c r="B320" s="123" t="s">
        <v>582</v>
      </c>
      <c r="C320" s="123" t="s">
        <v>85</v>
      </c>
      <c r="D320" s="124">
        <v>457009800</v>
      </c>
      <c r="E320" s="124">
        <v>1810</v>
      </c>
      <c r="F320" s="124">
        <v>252492</v>
      </c>
      <c r="G320" s="124">
        <v>3676</v>
      </c>
      <c r="H320" s="124" t="s">
        <v>110</v>
      </c>
    </row>
    <row r="321" spans="1:8">
      <c r="A321" s="123" t="s">
        <v>583</v>
      </c>
      <c r="B321" s="123" t="s">
        <v>584</v>
      </c>
      <c r="C321" s="123" t="s">
        <v>85</v>
      </c>
      <c r="D321" s="124">
        <v>563662035</v>
      </c>
      <c r="E321" s="124">
        <v>2630</v>
      </c>
      <c r="F321" s="124">
        <v>214320</v>
      </c>
      <c r="G321" s="124">
        <v>3669</v>
      </c>
      <c r="H321" s="124" t="s">
        <v>110</v>
      </c>
    </row>
    <row r="322" spans="1:8">
      <c r="A322" s="123" t="s">
        <v>585</v>
      </c>
      <c r="B322" s="123" t="s">
        <v>586</v>
      </c>
      <c r="C322" s="123" t="s">
        <v>85</v>
      </c>
      <c r="D322" s="124">
        <v>84006600</v>
      </c>
      <c r="E322" s="124">
        <v>325</v>
      </c>
      <c r="F322" s="124">
        <v>258482</v>
      </c>
      <c r="G322" s="124">
        <v>3668</v>
      </c>
      <c r="H322" s="124" t="s">
        <v>110</v>
      </c>
    </row>
    <row r="323" spans="1:8">
      <c r="A323" s="123" t="s">
        <v>587</v>
      </c>
      <c r="B323" s="123" t="s">
        <v>588</v>
      </c>
      <c r="C323" s="123" t="s">
        <v>85</v>
      </c>
      <c r="D323" s="124">
        <v>794881300</v>
      </c>
      <c r="E323" s="124">
        <v>3675</v>
      </c>
      <c r="F323" s="124">
        <v>216294</v>
      </c>
      <c r="G323" s="124">
        <v>3662</v>
      </c>
      <c r="H323" s="124" t="s">
        <v>110</v>
      </c>
    </row>
    <row r="324" spans="1:8">
      <c r="A324" s="123" t="s">
        <v>589</v>
      </c>
      <c r="B324" s="123" t="s">
        <v>590</v>
      </c>
      <c r="C324" s="123" t="s">
        <v>85</v>
      </c>
      <c r="D324" s="124">
        <v>62143900</v>
      </c>
      <c r="E324" s="124">
        <v>345</v>
      </c>
      <c r="F324" s="124">
        <v>180127</v>
      </c>
      <c r="G324" s="124">
        <v>3630</v>
      </c>
      <c r="H324" s="124" t="s">
        <v>110</v>
      </c>
    </row>
    <row r="325" spans="1:8">
      <c r="A325" s="123" t="s">
        <v>591</v>
      </c>
      <c r="B325" s="123" t="s">
        <v>592</v>
      </c>
      <c r="C325" s="123" t="s">
        <v>85</v>
      </c>
      <c r="D325" s="124">
        <v>60030900</v>
      </c>
      <c r="E325" s="124">
        <v>340</v>
      </c>
      <c r="F325" s="124">
        <v>176561</v>
      </c>
      <c r="G325" s="124">
        <v>3621</v>
      </c>
      <c r="H325" s="124" t="s">
        <v>110</v>
      </c>
    </row>
    <row r="326" spans="1:8">
      <c r="A326" s="123" t="s">
        <v>593</v>
      </c>
      <c r="B326" s="123" t="s">
        <v>594</v>
      </c>
      <c r="C326" s="123" t="s">
        <v>85</v>
      </c>
      <c r="D326" s="124">
        <v>75057300</v>
      </c>
      <c r="E326" s="124">
        <v>407</v>
      </c>
      <c r="F326" s="124">
        <v>184416</v>
      </c>
      <c r="G326" s="124">
        <v>3615</v>
      </c>
      <c r="H326" s="124" t="s">
        <v>110</v>
      </c>
    </row>
    <row r="327" spans="1:8">
      <c r="A327" s="123" t="s">
        <v>595</v>
      </c>
      <c r="B327" s="123" t="s">
        <v>596</v>
      </c>
      <c r="C327" s="123" t="s">
        <v>85</v>
      </c>
      <c r="D327" s="124">
        <v>932009797</v>
      </c>
      <c r="E327" s="124">
        <v>4031</v>
      </c>
      <c r="F327" s="124">
        <v>231211</v>
      </c>
      <c r="G327" s="124">
        <v>3605</v>
      </c>
      <c r="H327" s="124" t="s">
        <v>110</v>
      </c>
    </row>
    <row r="328" spans="1:8">
      <c r="A328" s="123" t="s">
        <v>597</v>
      </c>
      <c r="B328" s="123" t="s">
        <v>598</v>
      </c>
      <c r="C328" s="123" t="s">
        <v>85</v>
      </c>
      <c r="D328" s="124">
        <v>2811879000</v>
      </c>
      <c r="E328" s="124">
        <v>11846</v>
      </c>
      <c r="F328" s="124">
        <v>237369</v>
      </c>
      <c r="G328" s="124">
        <v>3599</v>
      </c>
      <c r="H328" s="124" t="s">
        <v>110</v>
      </c>
    </row>
    <row r="329" spans="1:8">
      <c r="A329" s="123" t="s">
        <v>599</v>
      </c>
      <c r="B329" s="123" t="s">
        <v>600</v>
      </c>
      <c r="C329" s="123" t="s">
        <v>85</v>
      </c>
      <c r="D329" s="124">
        <v>3581003700</v>
      </c>
      <c r="E329" s="124">
        <v>9849</v>
      </c>
      <c r="F329" s="124">
        <v>363591</v>
      </c>
      <c r="G329" s="124">
        <v>3578</v>
      </c>
      <c r="H329" s="124" t="s">
        <v>110</v>
      </c>
    </row>
    <row r="330" spans="1:8">
      <c r="A330" s="123" t="s">
        <v>601</v>
      </c>
      <c r="B330" s="123" t="s">
        <v>602</v>
      </c>
      <c r="C330" s="123" t="s">
        <v>85</v>
      </c>
      <c r="D330" s="124">
        <v>2396365499</v>
      </c>
      <c r="E330" s="124">
        <v>10529</v>
      </c>
      <c r="F330" s="124">
        <v>227597</v>
      </c>
      <c r="G330" s="124">
        <v>3569</v>
      </c>
      <c r="H330" s="124" t="s">
        <v>110</v>
      </c>
    </row>
    <row r="331" spans="1:8">
      <c r="A331" s="123" t="s">
        <v>603</v>
      </c>
      <c r="B331" s="123" t="s">
        <v>604</v>
      </c>
      <c r="C331" s="123" t="s">
        <v>85</v>
      </c>
      <c r="D331" s="124">
        <v>3387641490</v>
      </c>
      <c r="E331" s="124">
        <v>16532</v>
      </c>
      <c r="F331" s="124">
        <v>204914</v>
      </c>
      <c r="G331" s="124">
        <v>3557</v>
      </c>
      <c r="H331" s="124" t="s">
        <v>110</v>
      </c>
    </row>
    <row r="332" spans="1:8">
      <c r="A332" s="123" t="s">
        <v>605</v>
      </c>
      <c r="B332" s="123" t="s">
        <v>606</v>
      </c>
      <c r="C332" s="123" t="s">
        <v>85</v>
      </c>
      <c r="D332" s="124">
        <v>141432800</v>
      </c>
      <c r="E332" s="124">
        <v>739</v>
      </c>
      <c r="F332" s="124">
        <v>191384</v>
      </c>
      <c r="G332" s="124">
        <v>3541</v>
      </c>
      <c r="H332" s="124" t="s">
        <v>110</v>
      </c>
    </row>
    <row r="333" spans="1:8">
      <c r="A333" s="123" t="s">
        <v>607</v>
      </c>
      <c r="B333" s="123" t="s">
        <v>608</v>
      </c>
      <c r="C333" s="123" t="s">
        <v>85</v>
      </c>
      <c r="D333" s="124">
        <v>1509786500</v>
      </c>
      <c r="E333" s="124">
        <v>5782</v>
      </c>
      <c r="F333" s="124">
        <v>261118</v>
      </c>
      <c r="G333" s="124">
        <v>3530</v>
      </c>
      <c r="H333" s="124" t="s">
        <v>110</v>
      </c>
    </row>
    <row r="334" spans="1:8">
      <c r="A334" s="123" t="s">
        <v>609</v>
      </c>
      <c r="B334" s="123" t="s">
        <v>610</v>
      </c>
      <c r="C334" s="123" t="s">
        <v>85</v>
      </c>
      <c r="D334" s="124">
        <v>124159200</v>
      </c>
      <c r="E334" s="124">
        <v>596</v>
      </c>
      <c r="F334" s="124">
        <v>208321</v>
      </c>
      <c r="G334" s="124">
        <v>3521</v>
      </c>
      <c r="H334" s="124" t="s">
        <v>110</v>
      </c>
    </row>
    <row r="335" spans="1:8">
      <c r="A335" s="123" t="s">
        <v>611</v>
      </c>
      <c r="B335" s="123" t="s">
        <v>612</v>
      </c>
      <c r="C335" s="123" t="s">
        <v>85</v>
      </c>
      <c r="D335" s="124">
        <v>32921800</v>
      </c>
      <c r="E335" s="124">
        <v>145</v>
      </c>
      <c r="F335" s="124">
        <v>227047</v>
      </c>
      <c r="G335" s="124">
        <v>3519</v>
      </c>
      <c r="H335" s="124" t="s">
        <v>110</v>
      </c>
    </row>
    <row r="336" spans="1:8">
      <c r="A336" s="123" t="s">
        <v>613</v>
      </c>
      <c r="B336" s="123" t="s">
        <v>614</v>
      </c>
      <c r="C336" s="123" t="s">
        <v>85</v>
      </c>
      <c r="D336" s="124">
        <v>1025423200</v>
      </c>
      <c r="E336" s="124">
        <v>4031</v>
      </c>
      <c r="F336" s="124">
        <v>254384</v>
      </c>
      <c r="G336" s="124">
        <v>3505</v>
      </c>
      <c r="H336" s="124" t="s">
        <v>110</v>
      </c>
    </row>
    <row r="337" spans="1:8">
      <c r="A337" s="123" t="s">
        <v>615</v>
      </c>
      <c r="B337" s="123" t="s">
        <v>616</v>
      </c>
      <c r="C337" s="123" t="s">
        <v>85</v>
      </c>
      <c r="D337" s="124">
        <v>45646700</v>
      </c>
      <c r="E337" s="124">
        <v>246</v>
      </c>
      <c r="F337" s="124">
        <v>185556</v>
      </c>
      <c r="G337" s="124">
        <v>3500</v>
      </c>
      <c r="H337" s="124" t="s">
        <v>110</v>
      </c>
    </row>
    <row r="338" spans="1:8">
      <c r="A338" s="123" t="s">
        <v>617</v>
      </c>
      <c r="B338" s="123" t="s">
        <v>618</v>
      </c>
      <c r="C338" s="123" t="s">
        <v>85</v>
      </c>
      <c r="D338" s="124">
        <v>115500655</v>
      </c>
      <c r="E338" s="124">
        <v>478</v>
      </c>
      <c r="F338" s="124">
        <v>241633</v>
      </c>
      <c r="G338" s="124">
        <v>3494</v>
      </c>
      <c r="H338" s="124" t="s">
        <v>110</v>
      </c>
    </row>
    <row r="339" spans="1:8">
      <c r="A339" s="123" t="s">
        <v>619</v>
      </c>
      <c r="B339" s="123" t="s">
        <v>620</v>
      </c>
      <c r="C339" s="123" t="s">
        <v>85</v>
      </c>
      <c r="D339" s="124">
        <v>441121200</v>
      </c>
      <c r="E339" s="124">
        <v>2556</v>
      </c>
      <c r="F339" s="124">
        <v>172583</v>
      </c>
      <c r="G339" s="124">
        <v>3488</v>
      </c>
      <c r="H339" s="124" t="s">
        <v>110</v>
      </c>
    </row>
    <row r="340" spans="1:8">
      <c r="A340" s="123" t="s">
        <v>621</v>
      </c>
      <c r="B340" s="123" t="s">
        <v>622</v>
      </c>
      <c r="C340" s="123" t="s">
        <v>85</v>
      </c>
      <c r="D340" s="124">
        <v>514152200</v>
      </c>
      <c r="E340" s="124">
        <v>1649</v>
      </c>
      <c r="F340" s="124">
        <v>311796</v>
      </c>
      <c r="G340" s="124">
        <v>3477</v>
      </c>
      <c r="H340" s="124" t="s">
        <v>110</v>
      </c>
    </row>
    <row r="341" spans="1:8">
      <c r="A341" s="123" t="s">
        <v>623</v>
      </c>
      <c r="B341" s="123" t="s">
        <v>624</v>
      </c>
      <c r="C341" s="123" t="s">
        <v>85</v>
      </c>
      <c r="D341" s="124">
        <v>109101400</v>
      </c>
      <c r="E341" s="124">
        <v>515</v>
      </c>
      <c r="F341" s="124">
        <v>211847</v>
      </c>
      <c r="G341" s="124">
        <v>3476</v>
      </c>
      <c r="H341" s="124" t="s">
        <v>110</v>
      </c>
    </row>
    <row r="342" spans="1:8">
      <c r="A342" s="123" t="s">
        <v>625</v>
      </c>
      <c r="B342" s="123" t="s">
        <v>626</v>
      </c>
      <c r="C342" s="123" t="s">
        <v>85</v>
      </c>
      <c r="D342" s="124">
        <v>556257400</v>
      </c>
      <c r="E342" s="124">
        <v>3204</v>
      </c>
      <c r="F342" s="124">
        <v>173613</v>
      </c>
      <c r="G342" s="124">
        <v>3467</v>
      </c>
      <c r="H342" s="124" t="s">
        <v>110</v>
      </c>
    </row>
    <row r="343" spans="1:8">
      <c r="A343" s="123" t="s">
        <v>627</v>
      </c>
      <c r="B343" s="123" t="s">
        <v>628</v>
      </c>
      <c r="C343" s="123" t="s">
        <v>85</v>
      </c>
      <c r="D343" s="124">
        <v>155103000</v>
      </c>
      <c r="E343" s="124">
        <v>784</v>
      </c>
      <c r="F343" s="124">
        <v>197835</v>
      </c>
      <c r="G343" s="124">
        <v>3454</v>
      </c>
      <c r="H343" s="124" t="s">
        <v>110</v>
      </c>
    </row>
    <row r="344" spans="1:8">
      <c r="A344" s="123" t="s">
        <v>629</v>
      </c>
      <c r="B344" s="123" t="s">
        <v>630</v>
      </c>
      <c r="C344" s="123" t="s">
        <v>85</v>
      </c>
      <c r="D344" s="124">
        <v>87292900</v>
      </c>
      <c r="E344" s="124">
        <v>436</v>
      </c>
      <c r="F344" s="124">
        <v>200213</v>
      </c>
      <c r="G344" s="124">
        <v>3450</v>
      </c>
      <c r="H344" s="124" t="s">
        <v>110</v>
      </c>
    </row>
    <row r="345" spans="1:8">
      <c r="A345" s="123" t="s">
        <v>631</v>
      </c>
      <c r="B345" s="123" t="s">
        <v>632</v>
      </c>
      <c r="C345" s="123" t="s">
        <v>85</v>
      </c>
      <c r="D345" s="124">
        <v>286319700</v>
      </c>
      <c r="E345" s="124">
        <v>763</v>
      </c>
      <c r="F345" s="124">
        <v>375255</v>
      </c>
      <c r="G345" s="124">
        <v>3449</v>
      </c>
      <c r="H345" s="124" t="s">
        <v>110</v>
      </c>
    </row>
    <row r="346" spans="1:8">
      <c r="A346" s="123" t="s">
        <v>633</v>
      </c>
      <c r="B346" s="123" t="s">
        <v>634</v>
      </c>
      <c r="C346" s="123" t="s">
        <v>85</v>
      </c>
      <c r="D346" s="124">
        <v>958847303</v>
      </c>
      <c r="E346" s="124">
        <v>5333</v>
      </c>
      <c r="F346" s="124">
        <v>179795</v>
      </c>
      <c r="G346" s="124">
        <v>3438</v>
      </c>
      <c r="H346" s="124" t="s">
        <v>110</v>
      </c>
    </row>
    <row r="347" spans="1:8">
      <c r="A347" s="123" t="s">
        <v>635</v>
      </c>
      <c r="B347" s="123" t="s">
        <v>636</v>
      </c>
      <c r="C347" s="123" t="s">
        <v>85</v>
      </c>
      <c r="D347" s="124">
        <v>1639633900</v>
      </c>
      <c r="E347" s="124">
        <v>7719</v>
      </c>
      <c r="F347" s="124">
        <v>212415</v>
      </c>
      <c r="G347" s="124">
        <v>3437</v>
      </c>
      <c r="H347" s="124" t="s">
        <v>110</v>
      </c>
    </row>
    <row r="348" spans="1:8">
      <c r="A348" s="123" t="s">
        <v>637</v>
      </c>
      <c r="B348" s="123" t="s">
        <v>638</v>
      </c>
      <c r="C348" s="123" t="s">
        <v>85</v>
      </c>
      <c r="D348" s="124">
        <v>2336420300</v>
      </c>
      <c r="E348" s="124">
        <v>5106</v>
      </c>
      <c r="F348" s="124">
        <v>457583</v>
      </c>
      <c r="G348" s="124">
        <v>3404</v>
      </c>
      <c r="H348" s="124" t="s">
        <v>110</v>
      </c>
    </row>
    <row r="349" spans="1:8">
      <c r="A349" s="123" t="s">
        <v>639</v>
      </c>
      <c r="B349" s="123" t="s">
        <v>640</v>
      </c>
      <c r="C349" s="123" t="s">
        <v>85</v>
      </c>
      <c r="D349" s="124">
        <v>299539410</v>
      </c>
      <c r="E349" s="124">
        <v>1399</v>
      </c>
      <c r="F349" s="124">
        <v>214110</v>
      </c>
      <c r="G349" s="124">
        <v>3404</v>
      </c>
      <c r="H349" s="124" t="s">
        <v>110</v>
      </c>
    </row>
    <row r="350" spans="1:8">
      <c r="A350" s="123" t="s">
        <v>641</v>
      </c>
      <c r="B350" s="123" t="s">
        <v>642</v>
      </c>
      <c r="C350" s="123" t="s">
        <v>85</v>
      </c>
      <c r="D350" s="124">
        <v>858372400</v>
      </c>
      <c r="E350" s="124">
        <v>3819</v>
      </c>
      <c r="F350" s="124">
        <v>224764</v>
      </c>
      <c r="G350" s="124">
        <v>3403</v>
      </c>
      <c r="H350" s="124" t="s">
        <v>110</v>
      </c>
    </row>
    <row r="351" spans="1:8">
      <c r="A351" s="123" t="s">
        <v>643</v>
      </c>
      <c r="B351" s="123" t="s">
        <v>644</v>
      </c>
      <c r="C351" s="123" t="s">
        <v>85</v>
      </c>
      <c r="D351" s="124">
        <v>125254000</v>
      </c>
      <c r="E351" s="124">
        <v>249</v>
      </c>
      <c r="F351" s="124">
        <v>503028</v>
      </c>
      <c r="G351" s="124">
        <v>3390</v>
      </c>
      <c r="H351" s="124" t="s">
        <v>110</v>
      </c>
    </row>
    <row r="352" spans="1:8">
      <c r="A352" s="123" t="s">
        <v>645</v>
      </c>
      <c r="B352" s="123" t="s">
        <v>646</v>
      </c>
      <c r="C352" s="123" t="s">
        <v>85</v>
      </c>
      <c r="D352" s="124">
        <v>36365200</v>
      </c>
      <c r="E352" s="124">
        <v>192</v>
      </c>
      <c r="F352" s="124">
        <v>189402</v>
      </c>
      <c r="G352" s="124">
        <v>3381</v>
      </c>
      <c r="H352" s="124" t="s">
        <v>110</v>
      </c>
    </row>
    <row r="353" spans="1:8">
      <c r="A353" s="123" t="s">
        <v>647</v>
      </c>
      <c r="B353" s="123" t="s">
        <v>648</v>
      </c>
      <c r="C353" s="123" t="s">
        <v>85</v>
      </c>
      <c r="D353" s="124">
        <v>55030700</v>
      </c>
      <c r="E353" s="124">
        <v>334</v>
      </c>
      <c r="F353" s="124">
        <v>164763</v>
      </c>
      <c r="G353" s="124">
        <v>3373</v>
      </c>
      <c r="H353" s="124" t="s">
        <v>110</v>
      </c>
    </row>
    <row r="354" spans="1:8">
      <c r="A354" s="123" t="s">
        <v>649</v>
      </c>
      <c r="B354" s="123" t="s">
        <v>650</v>
      </c>
      <c r="C354" s="123" t="s">
        <v>85</v>
      </c>
      <c r="D354" s="124">
        <v>650308100</v>
      </c>
      <c r="E354" s="124">
        <v>3962</v>
      </c>
      <c r="F354" s="124">
        <v>164136</v>
      </c>
      <c r="G354" s="124">
        <v>3360</v>
      </c>
      <c r="H354" s="124" t="s">
        <v>110</v>
      </c>
    </row>
    <row r="355" spans="1:8">
      <c r="A355" s="123" t="s">
        <v>651</v>
      </c>
      <c r="B355" s="123" t="s">
        <v>652</v>
      </c>
      <c r="C355" s="123" t="s">
        <v>85</v>
      </c>
      <c r="D355" s="124">
        <v>157223000</v>
      </c>
      <c r="E355" s="124">
        <v>651</v>
      </c>
      <c r="F355" s="124">
        <v>241510</v>
      </c>
      <c r="G355" s="124">
        <v>3357</v>
      </c>
      <c r="H355" s="124" t="s">
        <v>110</v>
      </c>
    </row>
    <row r="356" spans="1:8">
      <c r="A356" s="123" t="s">
        <v>653</v>
      </c>
      <c r="B356" s="123" t="s">
        <v>654</v>
      </c>
      <c r="C356" s="123" t="s">
        <v>85</v>
      </c>
      <c r="D356" s="124">
        <v>1029905800</v>
      </c>
      <c r="E356" s="124">
        <v>6518</v>
      </c>
      <c r="F356" s="124">
        <v>158009</v>
      </c>
      <c r="G356" s="124">
        <v>3355</v>
      </c>
      <c r="H356" s="124" t="s">
        <v>110</v>
      </c>
    </row>
    <row r="357" spans="1:8">
      <c r="A357" s="123" t="s">
        <v>655</v>
      </c>
      <c r="B357" s="123" t="s">
        <v>656</v>
      </c>
      <c r="C357" s="123" t="s">
        <v>85</v>
      </c>
      <c r="D357" s="124">
        <v>106170010</v>
      </c>
      <c r="E357" s="124">
        <v>496</v>
      </c>
      <c r="F357" s="124">
        <v>214052</v>
      </c>
      <c r="G357" s="124">
        <v>3352</v>
      </c>
      <c r="H357" s="124" t="s">
        <v>110</v>
      </c>
    </row>
    <row r="358" spans="1:8">
      <c r="A358" s="123" t="s">
        <v>657</v>
      </c>
      <c r="B358" s="123" t="s">
        <v>658</v>
      </c>
      <c r="C358" s="123" t="s">
        <v>85</v>
      </c>
      <c r="D358" s="124">
        <v>386628200</v>
      </c>
      <c r="E358" s="124">
        <v>723</v>
      </c>
      <c r="F358" s="124">
        <v>534755</v>
      </c>
      <c r="G358" s="124">
        <v>3342</v>
      </c>
      <c r="H358" s="124" t="s">
        <v>110</v>
      </c>
    </row>
    <row r="359" spans="1:8">
      <c r="A359" s="123" t="s">
        <v>659</v>
      </c>
      <c r="B359" s="123" t="s">
        <v>660</v>
      </c>
      <c r="C359" s="123" t="s">
        <v>85</v>
      </c>
      <c r="D359" s="124">
        <v>1996727170</v>
      </c>
      <c r="E359" s="124">
        <v>11330</v>
      </c>
      <c r="F359" s="124">
        <v>176234</v>
      </c>
      <c r="G359" s="124">
        <v>3306</v>
      </c>
      <c r="H359" s="124" t="s">
        <v>110</v>
      </c>
    </row>
    <row r="360" spans="1:8">
      <c r="A360" s="123" t="s">
        <v>661</v>
      </c>
      <c r="B360" s="123" t="s">
        <v>662</v>
      </c>
      <c r="C360" s="123" t="s">
        <v>85</v>
      </c>
      <c r="D360" s="124">
        <v>147312200</v>
      </c>
      <c r="E360" s="124">
        <v>753</v>
      </c>
      <c r="F360" s="124">
        <v>195634</v>
      </c>
      <c r="G360" s="124">
        <v>3304</v>
      </c>
      <c r="H360" s="124" t="s">
        <v>110</v>
      </c>
    </row>
    <row r="361" spans="1:8">
      <c r="A361" s="123" t="s">
        <v>663</v>
      </c>
      <c r="B361" s="123" t="s">
        <v>664</v>
      </c>
      <c r="C361" s="123" t="s">
        <v>85</v>
      </c>
      <c r="D361" s="124">
        <v>443239200</v>
      </c>
      <c r="E361" s="124">
        <v>2715</v>
      </c>
      <c r="F361" s="124">
        <v>163256</v>
      </c>
      <c r="G361" s="124">
        <v>3299</v>
      </c>
      <c r="H361" s="124" t="s">
        <v>110</v>
      </c>
    </row>
    <row r="362" spans="1:8">
      <c r="A362" s="123" t="s">
        <v>665</v>
      </c>
      <c r="B362" s="123" t="s">
        <v>666</v>
      </c>
      <c r="C362" s="123" t="s">
        <v>85</v>
      </c>
      <c r="D362" s="124">
        <v>85368520</v>
      </c>
      <c r="E362" s="124">
        <v>439</v>
      </c>
      <c r="F362" s="124">
        <v>194461</v>
      </c>
      <c r="G362" s="124">
        <v>3296</v>
      </c>
      <c r="H362" s="124" t="s">
        <v>110</v>
      </c>
    </row>
    <row r="363" spans="1:8">
      <c r="A363" s="123" t="s">
        <v>667</v>
      </c>
      <c r="B363" s="123" t="s">
        <v>668</v>
      </c>
      <c r="C363" s="123" t="s">
        <v>85</v>
      </c>
      <c r="D363" s="124">
        <v>215467000</v>
      </c>
      <c r="E363" s="124">
        <v>301</v>
      </c>
      <c r="F363" s="124">
        <v>715837</v>
      </c>
      <c r="G363" s="124">
        <v>3293</v>
      </c>
      <c r="H363" s="124" t="s">
        <v>110</v>
      </c>
    </row>
    <row r="364" spans="1:8">
      <c r="A364" s="123" t="s">
        <v>669</v>
      </c>
      <c r="B364" s="123" t="s">
        <v>670</v>
      </c>
      <c r="C364" s="123" t="s">
        <v>85</v>
      </c>
      <c r="D364" s="124">
        <v>4199797400</v>
      </c>
      <c r="E364" s="124">
        <v>12784</v>
      </c>
      <c r="F364" s="124">
        <v>328520</v>
      </c>
      <c r="G364" s="124">
        <v>3279</v>
      </c>
      <c r="H364" s="124" t="s">
        <v>110</v>
      </c>
    </row>
    <row r="365" spans="1:8">
      <c r="A365" s="123" t="s">
        <v>671</v>
      </c>
      <c r="B365" s="123" t="s">
        <v>672</v>
      </c>
      <c r="C365" s="123" t="s">
        <v>85</v>
      </c>
      <c r="D365" s="124">
        <v>102649400</v>
      </c>
      <c r="E365" s="124">
        <v>587</v>
      </c>
      <c r="F365" s="124">
        <v>174871</v>
      </c>
      <c r="G365" s="124">
        <v>3267</v>
      </c>
      <c r="H365" s="124" t="s">
        <v>110</v>
      </c>
    </row>
    <row r="366" spans="1:8">
      <c r="A366" s="123" t="s">
        <v>673</v>
      </c>
      <c r="B366" s="123" t="s">
        <v>674</v>
      </c>
      <c r="C366" s="123" t="s">
        <v>85</v>
      </c>
      <c r="D366" s="124">
        <v>219706400</v>
      </c>
      <c r="E366" s="124">
        <v>1069</v>
      </c>
      <c r="F366" s="124">
        <v>205525</v>
      </c>
      <c r="G366" s="124">
        <v>3266</v>
      </c>
      <c r="H366" s="124" t="s">
        <v>110</v>
      </c>
    </row>
    <row r="367" spans="1:8">
      <c r="A367" s="123" t="s">
        <v>675</v>
      </c>
      <c r="B367" s="123" t="s">
        <v>676</v>
      </c>
      <c r="C367" s="123" t="s">
        <v>85</v>
      </c>
      <c r="D367" s="124">
        <v>148863500</v>
      </c>
      <c r="E367" s="124">
        <v>594</v>
      </c>
      <c r="F367" s="124">
        <v>250612</v>
      </c>
      <c r="G367" s="124">
        <v>3253</v>
      </c>
      <c r="H367" s="124" t="s">
        <v>110</v>
      </c>
    </row>
    <row r="368" spans="1:8">
      <c r="A368" s="123" t="s">
        <v>677</v>
      </c>
      <c r="B368" s="123" t="s">
        <v>678</v>
      </c>
      <c r="C368" s="123" t="s">
        <v>85</v>
      </c>
      <c r="D368" s="124">
        <v>275304700</v>
      </c>
      <c r="E368" s="124">
        <v>1364</v>
      </c>
      <c r="F368" s="124">
        <v>201836</v>
      </c>
      <c r="G368" s="124">
        <v>3246</v>
      </c>
      <c r="H368" s="124" t="s">
        <v>110</v>
      </c>
    </row>
    <row r="369" spans="1:8">
      <c r="A369" s="123" t="s">
        <v>679</v>
      </c>
      <c r="B369" s="123" t="s">
        <v>680</v>
      </c>
      <c r="C369" s="123" t="s">
        <v>85</v>
      </c>
      <c r="D369" s="124">
        <v>262017100</v>
      </c>
      <c r="E369" s="124">
        <v>1307</v>
      </c>
      <c r="F369" s="124">
        <v>200472</v>
      </c>
      <c r="G369" s="124">
        <v>3244</v>
      </c>
      <c r="H369" s="124" t="s">
        <v>110</v>
      </c>
    </row>
    <row r="370" spans="1:8">
      <c r="A370" s="123" t="s">
        <v>681</v>
      </c>
      <c r="B370" s="123" t="s">
        <v>682</v>
      </c>
      <c r="C370" s="123" t="s">
        <v>85</v>
      </c>
      <c r="D370" s="124">
        <v>208117100</v>
      </c>
      <c r="E370" s="124">
        <v>1273</v>
      </c>
      <c r="F370" s="124">
        <v>163486</v>
      </c>
      <c r="G370" s="124">
        <v>3244</v>
      </c>
      <c r="H370" s="124" t="s">
        <v>110</v>
      </c>
    </row>
    <row r="371" spans="1:8">
      <c r="A371" s="123" t="s">
        <v>683</v>
      </c>
      <c r="B371" s="123" t="s">
        <v>684</v>
      </c>
      <c r="C371" s="123" t="s">
        <v>85</v>
      </c>
      <c r="D371" s="124">
        <v>282964100</v>
      </c>
      <c r="E371" s="124">
        <v>1555</v>
      </c>
      <c r="F371" s="124">
        <v>181970</v>
      </c>
      <c r="G371" s="124">
        <v>3239</v>
      </c>
      <c r="H371" s="124" t="s">
        <v>110</v>
      </c>
    </row>
    <row r="372" spans="1:8">
      <c r="A372" s="123" t="s">
        <v>685</v>
      </c>
      <c r="B372" s="123" t="s">
        <v>686</v>
      </c>
      <c r="C372" s="123" t="s">
        <v>85</v>
      </c>
      <c r="D372" s="124">
        <v>138699000</v>
      </c>
      <c r="E372" s="124">
        <v>676</v>
      </c>
      <c r="F372" s="124">
        <v>205176</v>
      </c>
      <c r="G372" s="124">
        <v>3236</v>
      </c>
      <c r="H372" s="124" t="s">
        <v>110</v>
      </c>
    </row>
    <row r="373" spans="1:8">
      <c r="A373" s="123" t="s">
        <v>687</v>
      </c>
      <c r="B373" s="123" t="s">
        <v>688</v>
      </c>
      <c r="C373" s="123" t="s">
        <v>85</v>
      </c>
      <c r="D373" s="124">
        <v>264376700</v>
      </c>
      <c r="E373" s="124">
        <v>1279</v>
      </c>
      <c r="F373" s="124">
        <v>206706</v>
      </c>
      <c r="G373" s="124">
        <v>3206</v>
      </c>
      <c r="H373" s="124" t="s">
        <v>110</v>
      </c>
    </row>
    <row r="374" spans="1:8">
      <c r="A374" s="123" t="s">
        <v>689</v>
      </c>
      <c r="B374" s="123" t="s">
        <v>690</v>
      </c>
      <c r="C374" s="123" t="s">
        <v>85</v>
      </c>
      <c r="D374" s="124">
        <v>368597800</v>
      </c>
      <c r="E374" s="124">
        <v>2027</v>
      </c>
      <c r="F374" s="124">
        <v>181844</v>
      </c>
      <c r="G374" s="124">
        <v>3202</v>
      </c>
      <c r="H374" s="124" t="s">
        <v>110</v>
      </c>
    </row>
    <row r="375" spans="1:8">
      <c r="A375" s="123" t="s">
        <v>691</v>
      </c>
      <c r="B375" s="123" t="s">
        <v>692</v>
      </c>
      <c r="C375" s="123" t="s">
        <v>85</v>
      </c>
      <c r="D375" s="124">
        <v>77404600</v>
      </c>
      <c r="E375" s="124">
        <v>491</v>
      </c>
      <c r="F375" s="124">
        <v>157647</v>
      </c>
      <c r="G375" s="124">
        <v>3178</v>
      </c>
      <c r="H375" s="124" t="s">
        <v>110</v>
      </c>
    </row>
    <row r="376" spans="1:8">
      <c r="A376" s="123" t="s">
        <v>693</v>
      </c>
      <c r="B376" s="123" t="s">
        <v>694</v>
      </c>
      <c r="C376" s="123" t="s">
        <v>85</v>
      </c>
      <c r="D376" s="124">
        <v>671790200</v>
      </c>
      <c r="E376" s="124">
        <v>3157</v>
      </c>
      <c r="F376" s="124">
        <v>212794</v>
      </c>
      <c r="G376" s="124">
        <v>3171</v>
      </c>
      <c r="H376" s="124" t="s">
        <v>110</v>
      </c>
    </row>
    <row r="377" spans="1:8">
      <c r="A377" s="123" t="s">
        <v>695</v>
      </c>
      <c r="B377" s="123" t="s">
        <v>696</v>
      </c>
      <c r="C377" s="123" t="s">
        <v>85</v>
      </c>
      <c r="D377" s="124">
        <v>51828400</v>
      </c>
      <c r="E377" s="124">
        <v>318</v>
      </c>
      <c r="F377" s="124">
        <v>162982</v>
      </c>
      <c r="G377" s="124">
        <v>3159</v>
      </c>
      <c r="H377" s="124" t="s">
        <v>110</v>
      </c>
    </row>
    <row r="378" spans="1:8">
      <c r="A378" s="123" t="s">
        <v>697</v>
      </c>
      <c r="B378" s="123" t="s">
        <v>698</v>
      </c>
      <c r="C378" s="123" t="s">
        <v>85</v>
      </c>
      <c r="D378" s="124">
        <v>55306300</v>
      </c>
      <c r="E378" s="124">
        <v>241</v>
      </c>
      <c r="F378" s="124">
        <v>229487</v>
      </c>
      <c r="G378" s="124">
        <v>3151</v>
      </c>
      <c r="H378" s="124" t="s">
        <v>110</v>
      </c>
    </row>
    <row r="379" spans="1:8">
      <c r="A379" s="123" t="s">
        <v>699</v>
      </c>
      <c r="B379" s="123" t="s">
        <v>700</v>
      </c>
      <c r="C379" s="123" t="s">
        <v>85</v>
      </c>
      <c r="D379" s="124">
        <v>121927800</v>
      </c>
      <c r="E379" s="124">
        <v>718</v>
      </c>
      <c r="F379" s="124">
        <v>169816</v>
      </c>
      <c r="G379" s="124">
        <v>3150</v>
      </c>
      <c r="H379" s="124" t="s">
        <v>110</v>
      </c>
    </row>
    <row r="380" spans="1:8">
      <c r="A380" s="123" t="s">
        <v>701</v>
      </c>
      <c r="B380" s="123" t="s">
        <v>702</v>
      </c>
      <c r="C380" s="123" t="s">
        <v>85</v>
      </c>
      <c r="D380" s="124">
        <v>77709500</v>
      </c>
      <c r="E380" s="124">
        <v>334</v>
      </c>
      <c r="F380" s="124">
        <v>232663</v>
      </c>
      <c r="G380" s="124">
        <v>3148</v>
      </c>
      <c r="H380" s="124" t="s">
        <v>110</v>
      </c>
    </row>
    <row r="381" spans="1:8">
      <c r="A381" s="123" t="s">
        <v>703</v>
      </c>
      <c r="B381" s="123" t="s">
        <v>704</v>
      </c>
      <c r="C381" s="123" t="s">
        <v>85</v>
      </c>
      <c r="D381" s="124">
        <v>197911600</v>
      </c>
      <c r="E381" s="124">
        <v>843</v>
      </c>
      <c r="F381" s="124">
        <v>234771</v>
      </c>
      <c r="G381" s="124">
        <v>3146</v>
      </c>
      <c r="H381" s="124" t="s">
        <v>110</v>
      </c>
    </row>
    <row r="382" spans="1:8">
      <c r="A382" s="123" t="s">
        <v>705</v>
      </c>
      <c r="B382" s="123" t="s">
        <v>706</v>
      </c>
      <c r="C382" s="123" t="s">
        <v>85</v>
      </c>
      <c r="D382" s="124">
        <v>2358001400</v>
      </c>
      <c r="E382" s="124">
        <v>12429</v>
      </c>
      <c r="F382" s="124">
        <v>189718</v>
      </c>
      <c r="G382" s="124">
        <v>3128</v>
      </c>
      <c r="H382" s="124" t="s">
        <v>110</v>
      </c>
    </row>
    <row r="383" spans="1:8">
      <c r="A383" s="123" t="s">
        <v>707</v>
      </c>
      <c r="B383" s="123" t="s">
        <v>708</v>
      </c>
      <c r="C383" s="123" t="s">
        <v>85</v>
      </c>
      <c r="D383" s="124">
        <v>1374573000</v>
      </c>
      <c r="E383" s="124">
        <v>5398</v>
      </c>
      <c r="F383" s="124">
        <v>254645</v>
      </c>
      <c r="G383" s="124">
        <v>3102</v>
      </c>
      <c r="H383" s="124" t="s">
        <v>110</v>
      </c>
    </row>
    <row r="384" spans="1:8">
      <c r="A384" s="123" t="s">
        <v>709</v>
      </c>
      <c r="B384" s="123" t="s">
        <v>710</v>
      </c>
      <c r="C384" s="123" t="s">
        <v>85</v>
      </c>
      <c r="D384" s="124">
        <v>132548900</v>
      </c>
      <c r="E384" s="124">
        <v>557</v>
      </c>
      <c r="F384" s="124">
        <v>237969</v>
      </c>
      <c r="G384" s="124">
        <v>3056</v>
      </c>
      <c r="H384" s="124" t="s">
        <v>110</v>
      </c>
    </row>
    <row r="385" spans="1:8">
      <c r="A385" s="123" t="s">
        <v>711</v>
      </c>
      <c r="B385" s="123" t="s">
        <v>712</v>
      </c>
      <c r="C385" s="123" t="s">
        <v>85</v>
      </c>
      <c r="D385" s="124">
        <v>286457000</v>
      </c>
      <c r="E385" s="124">
        <v>2078</v>
      </c>
      <c r="F385" s="124">
        <v>137852</v>
      </c>
      <c r="G385" s="124">
        <v>2991</v>
      </c>
      <c r="H385" s="124" t="s">
        <v>110</v>
      </c>
    </row>
    <row r="386" spans="1:8">
      <c r="A386" s="123" t="s">
        <v>713</v>
      </c>
      <c r="B386" s="123" t="s">
        <v>714</v>
      </c>
      <c r="C386" s="123" t="s">
        <v>85</v>
      </c>
      <c r="D386" s="124">
        <v>297944700</v>
      </c>
      <c r="E386" s="124">
        <v>2165</v>
      </c>
      <c r="F386" s="124">
        <v>137619</v>
      </c>
      <c r="G386" s="124">
        <v>2944</v>
      </c>
      <c r="H386" s="124" t="s">
        <v>110</v>
      </c>
    </row>
    <row r="387" spans="1:8">
      <c r="A387" s="123" t="s">
        <v>715</v>
      </c>
      <c r="B387" s="123" t="s">
        <v>716</v>
      </c>
      <c r="C387" s="123" t="s">
        <v>85</v>
      </c>
      <c r="D387" s="124">
        <v>1902731190</v>
      </c>
      <c r="E387" s="124">
        <v>11072</v>
      </c>
      <c r="F387" s="124">
        <v>171851</v>
      </c>
      <c r="G387" s="124">
        <v>2906</v>
      </c>
      <c r="H387" s="124" t="s">
        <v>110</v>
      </c>
    </row>
    <row r="388" spans="1:8">
      <c r="A388" s="123" t="s">
        <v>717</v>
      </c>
      <c r="B388" s="123" t="s">
        <v>718</v>
      </c>
      <c r="C388" s="123" t="s">
        <v>85</v>
      </c>
      <c r="D388" s="124">
        <v>617435200</v>
      </c>
      <c r="E388" s="124">
        <v>3059</v>
      </c>
      <c r="F388" s="124">
        <v>201842</v>
      </c>
      <c r="G388" s="124">
        <v>2884</v>
      </c>
      <c r="H388" s="124" t="s">
        <v>110</v>
      </c>
    </row>
    <row r="389" spans="1:8">
      <c r="A389" s="123" t="s">
        <v>719</v>
      </c>
      <c r="B389" s="123" t="s">
        <v>720</v>
      </c>
      <c r="C389" s="123" t="s">
        <v>85</v>
      </c>
      <c r="D389" s="124">
        <v>421288500</v>
      </c>
      <c r="E389" s="124">
        <v>2420</v>
      </c>
      <c r="F389" s="124">
        <v>174086</v>
      </c>
      <c r="G389" s="124">
        <v>2867</v>
      </c>
      <c r="H389" s="124" t="s">
        <v>110</v>
      </c>
    </row>
    <row r="390" spans="1:8">
      <c r="A390" s="123" t="s">
        <v>721</v>
      </c>
      <c r="B390" s="123" t="s">
        <v>722</v>
      </c>
      <c r="C390" s="123" t="s">
        <v>85</v>
      </c>
      <c r="D390" s="124">
        <v>1847168300</v>
      </c>
      <c r="E390" s="124">
        <v>8882</v>
      </c>
      <c r="F390" s="124">
        <v>207968</v>
      </c>
      <c r="G390" s="124">
        <v>2835</v>
      </c>
      <c r="H390" s="124" t="s">
        <v>110</v>
      </c>
    </row>
    <row r="391" spans="1:8">
      <c r="A391" s="123" t="s">
        <v>723</v>
      </c>
      <c r="B391" s="123" t="s">
        <v>724</v>
      </c>
      <c r="C391" s="123" t="s">
        <v>85</v>
      </c>
      <c r="D391" s="124">
        <v>453735960</v>
      </c>
      <c r="E391" s="124">
        <v>2809</v>
      </c>
      <c r="F391" s="124">
        <v>161529</v>
      </c>
      <c r="G391" s="124">
        <v>2815</v>
      </c>
      <c r="H391" s="124" t="s">
        <v>110</v>
      </c>
    </row>
    <row r="392" spans="1:8">
      <c r="A392" s="123" t="s">
        <v>725</v>
      </c>
      <c r="B392" s="123" t="s">
        <v>726</v>
      </c>
      <c r="C392" s="123" t="s">
        <v>85</v>
      </c>
      <c r="D392" s="124">
        <v>766625420</v>
      </c>
      <c r="E392" s="124">
        <v>4258</v>
      </c>
      <c r="F392" s="124">
        <v>180044</v>
      </c>
      <c r="G392" s="124">
        <v>2792</v>
      </c>
      <c r="H392" s="124" t="s">
        <v>110</v>
      </c>
    </row>
    <row r="393" spans="1:8">
      <c r="A393" s="123" t="s">
        <v>727</v>
      </c>
      <c r="B393" s="123" t="s">
        <v>728</v>
      </c>
      <c r="C393" s="123" t="s">
        <v>85</v>
      </c>
      <c r="D393" s="124">
        <v>695776300</v>
      </c>
      <c r="E393" s="124">
        <v>3133</v>
      </c>
      <c r="F393" s="124">
        <v>222080</v>
      </c>
      <c r="G393" s="124">
        <v>2705</v>
      </c>
      <c r="H393" s="124" t="s">
        <v>110</v>
      </c>
    </row>
    <row r="394" spans="1:8">
      <c r="A394" s="123" t="s">
        <v>729</v>
      </c>
      <c r="B394" s="123" t="s">
        <v>730</v>
      </c>
      <c r="C394" s="123" t="s">
        <v>85</v>
      </c>
      <c r="D394" s="124">
        <v>4741639050</v>
      </c>
      <c r="E394" s="124">
        <v>11576</v>
      </c>
      <c r="F394" s="124">
        <v>409609</v>
      </c>
      <c r="G394" s="124">
        <v>2675</v>
      </c>
      <c r="H394" s="124" t="s">
        <v>110</v>
      </c>
    </row>
    <row r="395" spans="1:8">
      <c r="A395" s="123" t="s">
        <v>731</v>
      </c>
      <c r="B395" s="123" t="s">
        <v>732</v>
      </c>
      <c r="C395" s="123" t="s">
        <v>85</v>
      </c>
      <c r="D395" s="124">
        <v>2196668451</v>
      </c>
      <c r="E395" s="124">
        <v>9333</v>
      </c>
      <c r="F395" s="124">
        <v>235366</v>
      </c>
      <c r="G395" s="124">
        <v>2674</v>
      </c>
      <c r="H395" s="124" t="s">
        <v>110</v>
      </c>
    </row>
    <row r="396" spans="1:8">
      <c r="A396" s="123" t="s">
        <v>733</v>
      </c>
      <c r="B396" s="123" t="s">
        <v>734</v>
      </c>
      <c r="C396" s="123" t="s">
        <v>85</v>
      </c>
      <c r="D396" s="124">
        <v>3523819300</v>
      </c>
      <c r="E396" s="124">
        <v>26140</v>
      </c>
      <c r="F396" s="124">
        <v>134806</v>
      </c>
      <c r="G396" s="124">
        <v>2650</v>
      </c>
      <c r="H396" s="124" t="s">
        <v>110</v>
      </c>
    </row>
    <row r="397" spans="1:8">
      <c r="A397" s="123" t="s">
        <v>735</v>
      </c>
      <c r="B397" s="123" t="s">
        <v>736</v>
      </c>
      <c r="C397" s="123" t="s">
        <v>85</v>
      </c>
      <c r="D397" s="124">
        <v>47231825</v>
      </c>
      <c r="E397" s="124">
        <v>292</v>
      </c>
      <c r="F397" s="124">
        <v>161753</v>
      </c>
      <c r="G397" s="124">
        <v>2620</v>
      </c>
      <c r="H397" s="124" t="s">
        <v>110</v>
      </c>
    </row>
    <row r="398" spans="1:8">
      <c r="A398" s="123" t="s">
        <v>737</v>
      </c>
      <c r="B398" s="123" t="s">
        <v>738</v>
      </c>
      <c r="C398" s="123" t="s">
        <v>85</v>
      </c>
      <c r="D398" s="124">
        <v>437815600</v>
      </c>
      <c r="E398" s="124">
        <v>3390</v>
      </c>
      <c r="F398" s="124">
        <v>129149</v>
      </c>
      <c r="G398" s="124">
        <v>2561</v>
      </c>
      <c r="H398" s="124" t="s">
        <v>110</v>
      </c>
    </row>
    <row r="399" spans="1:8" ht="26">
      <c r="A399" s="123" t="s">
        <v>739</v>
      </c>
      <c r="B399" s="123" t="s">
        <v>740</v>
      </c>
      <c r="C399" s="123" t="s">
        <v>85</v>
      </c>
      <c r="D399" s="124">
        <v>61937800</v>
      </c>
      <c r="E399" s="124">
        <v>147</v>
      </c>
      <c r="F399" s="124">
        <v>421346</v>
      </c>
      <c r="G399" s="124">
        <v>2545</v>
      </c>
      <c r="H399" s="124" t="s">
        <v>110</v>
      </c>
    </row>
    <row r="400" spans="1:8">
      <c r="A400" s="123" t="s">
        <v>741</v>
      </c>
      <c r="B400" s="123" t="s">
        <v>742</v>
      </c>
      <c r="C400" s="123" t="s">
        <v>85</v>
      </c>
      <c r="D400" s="124">
        <v>228441500</v>
      </c>
      <c r="E400" s="124">
        <v>1113</v>
      </c>
      <c r="F400" s="124">
        <v>205248</v>
      </c>
      <c r="G400" s="124">
        <v>2516</v>
      </c>
      <c r="H400" s="124" t="s">
        <v>110</v>
      </c>
    </row>
    <row r="401" spans="1:8">
      <c r="A401" s="123" t="s">
        <v>743</v>
      </c>
      <c r="B401" s="123" t="s">
        <v>744</v>
      </c>
      <c r="C401" s="123" t="s">
        <v>85</v>
      </c>
      <c r="D401" s="124">
        <v>483997800</v>
      </c>
      <c r="E401" s="124">
        <v>1525</v>
      </c>
      <c r="F401" s="124">
        <v>317376</v>
      </c>
      <c r="G401" s="124">
        <v>2491</v>
      </c>
      <c r="H401" s="124" t="s">
        <v>110</v>
      </c>
    </row>
    <row r="402" spans="1:8">
      <c r="A402" s="123" t="s">
        <v>745</v>
      </c>
      <c r="B402" s="123" t="s">
        <v>746</v>
      </c>
      <c r="C402" s="123" t="s">
        <v>85</v>
      </c>
      <c r="D402" s="124">
        <v>80747000</v>
      </c>
      <c r="E402" s="124">
        <v>442</v>
      </c>
      <c r="F402" s="124">
        <v>182686</v>
      </c>
      <c r="G402" s="124">
        <v>2446</v>
      </c>
      <c r="H402" s="124" t="s">
        <v>110</v>
      </c>
    </row>
    <row r="403" spans="1:8">
      <c r="A403" s="123" t="s">
        <v>747</v>
      </c>
      <c r="B403" s="123" t="s">
        <v>748</v>
      </c>
      <c r="C403" s="123" t="s">
        <v>85</v>
      </c>
      <c r="D403" s="124">
        <v>396674800</v>
      </c>
      <c r="E403" s="124">
        <v>1700</v>
      </c>
      <c r="F403" s="124">
        <v>233338</v>
      </c>
      <c r="G403" s="124">
        <v>2441</v>
      </c>
      <c r="H403" s="124" t="s">
        <v>110</v>
      </c>
    </row>
    <row r="404" spans="1:8">
      <c r="A404" s="123" t="s">
        <v>749</v>
      </c>
      <c r="B404" s="123" t="s">
        <v>750</v>
      </c>
      <c r="C404" s="123" t="s">
        <v>85</v>
      </c>
      <c r="D404" s="124">
        <v>94933000</v>
      </c>
      <c r="E404" s="124">
        <v>612</v>
      </c>
      <c r="F404" s="124">
        <v>155119</v>
      </c>
      <c r="G404" s="124">
        <v>2376</v>
      </c>
      <c r="H404" s="124" t="s">
        <v>110</v>
      </c>
    </row>
    <row r="405" spans="1:8">
      <c r="A405" s="123" t="s">
        <v>751</v>
      </c>
      <c r="B405" s="123" t="s">
        <v>752</v>
      </c>
      <c r="C405" s="123" t="s">
        <v>85</v>
      </c>
      <c r="D405" s="124">
        <v>354588900</v>
      </c>
      <c r="E405" s="124">
        <v>2636</v>
      </c>
      <c r="F405" s="124">
        <v>134518</v>
      </c>
      <c r="G405" s="124">
        <v>2339</v>
      </c>
      <c r="H405" s="124" t="s">
        <v>110</v>
      </c>
    </row>
    <row r="406" spans="1:8">
      <c r="A406" s="123" t="s">
        <v>753</v>
      </c>
      <c r="B406" s="123" t="s">
        <v>754</v>
      </c>
      <c r="C406" s="123" t="s">
        <v>85</v>
      </c>
      <c r="D406" s="124">
        <v>86553400</v>
      </c>
      <c r="E406" s="124">
        <v>513</v>
      </c>
      <c r="F406" s="124">
        <v>168720</v>
      </c>
      <c r="G406" s="124">
        <v>2273</v>
      </c>
      <c r="H406" s="124" t="s">
        <v>110</v>
      </c>
    </row>
    <row r="407" spans="1:8">
      <c r="A407" s="123" t="s">
        <v>755</v>
      </c>
      <c r="B407" s="123" t="s">
        <v>756</v>
      </c>
      <c r="C407" s="123" t="s">
        <v>85</v>
      </c>
      <c r="D407" s="124">
        <v>23355900</v>
      </c>
      <c r="E407" s="124">
        <v>86</v>
      </c>
      <c r="F407" s="124">
        <v>271580</v>
      </c>
      <c r="G407" s="124">
        <v>2135</v>
      </c>
      <c r="H407" s="124" t="s">
        <v>110</v>
      </c>
    </row>
    <row r="408" spans="1:8">
      <c r="A408" s="123" t="s">
        <v>757</v>
      </c>
      <c r="B408" s="123" t="s">
        <v>758</v>
      </c>
      <c r="C408" s="123" t="s">
        <v>85</v>
      </c>
      <c r="D408" s="124">
        <v>150748400</v>
      </c>
      <c r="E408" s="124">
        <v>492</v>
      </c>
      <c r="F408" s="124">
        <v>306399</v>
      </c>
      <c r="G408" s="124">
        <v>2108</v>
      </c>
      <c r="H408" s="124" t="s">
        <v>110</v>
      </c>
    </row>
    <row r="409" spans="1:8">
      <c r="A409" s="123" t="s">
        <v>759</v>
      </c>
      <c r="B409" s="123" t="s">
        <v>760</v>
      </c>
      <c r="C409" s="123" t="s">
        <v>85</v>
      </c>
      <c r="D409" s="124">
        <v>45502400</v>
      </c>
      <c r="E409" s="124">
        <v>295</v>
      </c>
      <c r="F409" s="124">
        <v>154245</v>
      </c>
      <c r="G409" s="124">
        <v>1438</v>
      </c>
      <c r="H409" s="124" t="s">
        <v>110</v>
      </c>
    </row>
    <row r="410" spans="1:8">
      <c r="A410" s="123" t="s">
        <v>761</v>
      </c>
      <c r="B410" s="123" t="s">
        <v>762</v>
      </c>
      <c r="C410" s="123" t="s">
        <v>85</v>
      </c>
      <c r="D410" s="124">
        <v>44170700</v>
      </c>
      <c r="E410" s="124">
        <v>212</v>
      </c>
      <c r="F410" s="124">
        <v>208352</v>
      </c>
      <c r="G410" s="124">
        <v>1256</v>
      </c>
      <c r="H410" s="124" t="s">
        <v>110</v>
      </c>
    </row>
    <row r="411" spans="1:8">
      <c r="A411" s="123" t="s">
        <v>763</v>
      </c>
      <c r="B411" s="123" t="s">
        <v>764</v>
      </c>
      <c r="C411" s="123" t="s">
        <v>85</v>
      </c>
      <c r="D411" s="124">
        <v>94534900</v>
      </c>
      <c r="E411" s="124">
        <v>513</v>
      </c>
      <c r="F411" s="124">
        <v>184279</v>
      </c>
      <c r="G411" s="124">
        <v>1246</v>
      </c>
      <c r="H411" s="124" t="s">
        <v>110</v>
      </c>
    </row>
    <row r="412" spans="1:8">
      <c r="A412" s="123" t="s">
        <v>765</v>
      </c>
      <c r="B412" s="123" t="s">
        <v>766</v>
      </c>
      <c r="C412" s="123" t="s">
        <v>85</v>
      </c>
      <c r="D412" s="124">
        <v>6195900</v>
      </c>
      <c r="E412" s="124">
        <v>66</v>
      </c>
      <c r="F412" s="124">
        <v>93877</v>
      </c>
      <c r="G412" s="124">
        <v>1118</v>
      </c>
      <c r="H412" s="124" t="s">
        <v>110</v>
      </c>
    </row>
    <row r="413" spans="1:8">
      <c r="A413" s="123" t="s">
        <v>767</v>
      </c>
      <c r="B413" s="123" t="s">
        <v>768</v>
      </c>
      <c r="C413" s="123" t="s">
        <v>85</v>
      </c>
      <c r="D413" s="124">
        <v>72703900</v>
      </c>
      <c r="E413" s="124">
        <v>309</v>
      </c>
      <c r="F413" s="124">
        <v>235288</v>
      </c>
      <c r="G413" s="124">
        <v>565</v>
      </c>
      <c r="H413" s="124" t="s">
        <v>110</v>
      </c>
    </row>
    <row r="414" spans="1:8">
      <c r="A414" s="123" t="s">
        <v>769</v>
      </c>
      <c r="B414" s="123" t="s">
        <v>770</v>
      </c>
      <c r="C414" s="123" t="s">
        <v>85</v>
      </c>
      <c r="D414" s="124" t="s">
        <v>110</v>
      </c>
      <c r="E414" s="124" t="s">
        <v>110</v>
      </c>
      <c r="F414" s="124" t="s">
        <v>110</v>
      </c>
      <c r="G414" s="124" t="s">
        <v>110</v>
      </c>
      <c r="H414" s="124" t="s">
        <v>110</v>
      </c>
    </row>
    <row r="415" spans="1:8">
      <c r="A415" s="123" t="s">
        <v>771</v>
      </c>
      <c r="B415" s="123" t="s">
        <v>772</v>
      </c>
      <c r="C415" s="123" t="s">
        <v>85</v>
      </c>
      <c r="D415" s="124" t="s">
        <v>110</v>
      </c>
      <c r="E415" s="124" t="s">
        <v>110</v>
      </c>
      <c r="F415" s="124" t="s">
        <v>110</v>
      </c>
      <c r="G415" s="124" t="s">
        <v>110</v>
      </c>
      <c r="H415" s="124" t="s">
        <v>110</v>
      </c>
    </row>
    <row r="416" spans="1:8">
      <c r="A416" s="123" t="s">
        <v>773</v>
      </c>
      <c r="B416" s="123" t="s">
        <v>774</v>
      </c>
      <c r="C416" s="123" t="s">
        <v>85</v>
      </c>
      <c r="D416" s="124" t="s">
        <v>110</v>
      </c>
      <c r="E416" s="124" t="s">
        <v>110</v>
      </c>
      <c r="F416" s="124" t="s">
        <v>110</v>
      </c>
      <c r="G416" s="124" t="s">
        <v>110</v>
      </c>
      <c r="H416" s="124" t="s">
        <v>110</v>
      </c>
    </row>
    <row r="417" spans="1:8">
      <c r="A417" s="123" t="s">
        <v>775</v>
      </c>
      <c r="B417" s="123" t="s">
        <v>776</v>
      </c>
      <c r="C417" s="123" t="s">
        <v>85</v>
      </c>
      <c r="D417" s="124" t="s">
        <v>110</v>
      </c>
      <c r="E417" s="124" t="s">
        <v>110</v>
      </c>
      <c r="F417" s="124" t="s">
        <v>110</v>
      </c>
      <c r="G417" s="124" t="s">
        <v>110</v>
      </c>
      <c r="H417" s="124" t="s">
        <v>110</v>
      </c>
    </row>
    <row r="418" spans="1:8">
      <c r="A418" s="123" t="s">
        <v>777</v>
      </c>
      <c r="B418" s="123" t="s">
        <v>778</v>
      </c>
      <c r="C418" s="123" t="s">
        <v>85</v>
      </c>
      <c r="D418" s="124" t="s">
        <v>110</v>
      </c>
      <c r="E418" s="124" t="s">
        <v>110</v>
      </c>
      <c r="F418" s="124" t="s">
        <v>110</v>
      </c>
      <c r="G418" s="124" t="s">
        <v>110</v>
      </c>
      <c r="H418" s="124" t="s">
        <v>110</v>
      </c>
    </row>
    <row r="419" spans="1:8">
      <c r="A419" s="123" t="s">
        <v>779</v>
      </c>
      <c r="B419" s="123" t="s">
        <v>780</v>
      </c>
      <c r="C419" s="123" t="s">
        <v>85</v>
      </c>
      <c r="D419" s="124" t="s">
        <v>110</v>
      </c>
      <c r="E419" s="124" t="s">
        <v>110</v>
      </c>
      <c r="F419" s="124" t="s">
        <v>110</v>
      </c>
      <c r="G419" s="124" t="s">
        <v>110</v>
      </c>
      <c r="H419" s="124" t="s">
        <v>110</v>
      </c>
    </row>
    <row r="420" spans="1:8">
      <c r="A420" s="123" t="s">
        <v>781</v>
      </c>
      <c r="B420" s="123" t="s">
        <v>782</v>
      </c>
      <c r="C420" s="123" t="s">
        <v>85</v>
      </c>
      <c r="D420" s="124" t="s">
        <v>110</v>
      </c>
      <c r="E420" s="124" t="s">
        <v>110</v>
      </c>
      <c r="F420" s="124" t="s">
        <v>110</v>
      </c>
      <c r="G420" s="124" t="s">
        <v>110</v>
      </c>
      <c r="H420" s="124" t="s">
        <v>110</v>
      </c>
    </row>
    <row r="421" spans="1:8">
      <c r="A421" s="123" t="s">
        <v>783</v>
      </c>
      <c r="B421" s="123" t="s">
        <v>784</v>
      </c>
      <c r="C421" s="123" t="s">
        <v>85</v>
      </c>
      <c r="D421" s="124" t="s">
        <v>110</v>
      </c>
      <c r="E421" s="124" t="s">
        <v>110</v>
      </c>
      <c r="F421" s="124" t="s">
        <v>110</v>
      </c>
      <c r="G421" s="124" t="s">
        <v>110</v>
      </c>
      <c r="H421" s="124" t="s">
        <v>110</v>
      </c>
    </row>
    <row r="422" spans="1:8">
      <c r="A422" s="123" t="s">
        <v>785</v>
      </c>
      <c r="B422" s="123" t="s">
        <v>786</v>
      </c>
      <c r="C422" s="123" t="s">
        <v>85</v>
      </c>
      <c r="D422" s="124" t="s">
        <v>110</v>
      </c>
      <c r="E422" s="124" t="s">
        <v>110</v>
      </c>
      <c r="F422" s="124" t="s">
        <v>110</v>
      </c>
      <c r="G422" s="124" t="s">
        <v>110</v>
      </c>
      <c r="H422" s="124" t="s">
        <v>110</v>
      </c>
    </row>
    <row r="423" spans="1:8">
      <c r="A423" s="123" t="s">
        <v>787</v>
      </c>
      <c r="B423" s="123" t="s">
        <v>788</v>
      </c>
      <c r="C423" s="123" t="s">
        <v>85</v>
      </c>
      <c r="D423" s="124" t="s">
        <v>110</v>
      </c>
      <c r="E423" s="124" t="s">
        <v>110</v>
      </c>
      <c r="F423" s="124" t="s">
        <v>110</v>
      </c>
      <c r="G423" s="124" t="s">
        <v>110</v>
      </c>
      <c r="H423" s="124" t="s">
        <v>110</v>
      </c>
    </row>
    <row r="424" spans="1:8">
      <c r="A424" s="123" t="s">
        <v>789</v>
      </c>
      <c r="B424" s="123" t="s">
        <v>790</v>
      </c>
      <c r="C424" s="123" t="s">
        <v>85</v>
      </c>
      <c r="D424" s="124" t="s">
        <v>110</v>
      </c>
      <c r="E424" s="124" t="s">
        <v>110</v>
      </c>
      <c r="F424" s="124" t="s">
        <v>110</v>
      </c>
      <c r="G424" s="124" t="s">
        <v>110</v>
      </c>
      <c r="H424" s="124" t="s">
        <v>110</v>
      </c>
    </row>
    <row r="425" spans="1:8">
      <c r="A425" s="123" t="s">
        <v>791</v>
      </c>
      <c r="B425" s="123" t="s">
        <v>792</v>
      </c>
      <c r="C425" s="123" t="s">
        <v>85</v>
      </c>
      <c r="D425" s="124" t="s">
        <v>110</v>
      </c>
      <c r="E425" s="124" t="s">
        <v>110</v>
      </c>
      <c r="F425" s="124" t="s">
        <v>110</v>
      </c>
      <c r="G425" s="124" t="s">
        <v>110</v>
      </c>
      <c r="H425" s="124" t="s">
        <v>110</v>
      </c>
    </row>
    <row r="426" spans="1:8">
      <c r="A426" s="123" t="s">
        <v>793</v>
      </c>
      <c r="B426" s="123" t="s">
        <v>794</v>
      </c>
      <c r="C426" s="123" t="s">
        <v>85</v>
      </c>
      <c r="D426" s="124" t="s">
        <v>110</v>
      </c>
      <c r="E426" s="124" t="s">
        <v>110</v>
      </c>
      <c r="F426" s="124" t="s">
        <v>110</v>
      </c>
      <c r="G426" s="124" t="s">
        <v>110</v>
      </c>
      <c r="H426" s="124" t="s">
        <v>110</v>
      </c>
    </row>
    <row r="427" spans="1:8">
      <c r="A427" s="125" t="s">
        <v>795</v>
      </c>
      <c r="B427" s="126"/>
      <c r="C427" s="126"/>
      <c r="D427" s="126"/>
      <c r="E427" s="126"/>
      <c r="F427" s="126"/>
      <c r="G427" s="126"/>
      <c r="H427" s="126"/>
    </row>
  </sheetData>
  <mergeCells count="1">
    <mergeCell ref="A427:H427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79"/>
  <sheetViews>
    <sheetView workbookViewId="0"/>
  </sheetViews>
  <sheetFormatPr baseColWidth="10" defaultRowHeight="15" x14ac:dyDescent="0"/>
  <cols>
    <col min="1" max="1" width="1.5" customWidth="1"/>
    <col min="2" max="2" width="6.83203125" customWidth="1"/>
    <col min="3" max="3" width="15.1640625" customWidth="1"/>
    <col min="4" max="4" width="7.5" customWidth="1"/>
    <col min="7" max="7" width="8.6640625" customWidth="1"/>
    <col min="8" max="8" width="10.5" customWidth="1"/>
    <col min="9" max="9" width="14" customWidth="1"/>
    <col min="10" max="10" width="8.33203125" customWidth="1"/>
    <col min="11" max="11" width="4.1640625" customWidth="1"/>
    <col min="12" max="12" width="5.5" customWidth="1"/>
    <col min="13" max="13" width="9.5" customWidth="1"/>
    <col min="14" max="18" width="8.33203125" customWidth="1"/>
    <col min="19" max="19" width="1.6640625" customWidth="1"/>
    <col min="20" max="20" width="5.33203125" customWidth="1"/>
    <col min="21" max="21" width="9.83203125" customWidth="1"/>
    <col min="22" max="22" width="8.33203125" customWidth="1"/>
    <col min="23" max="23" width="5.6640625" customWidth="1"/>
    <col min="24" max="24" width="7.83203125" customWidth="1"/>
    <col min="25" max="25" width="8" customWidth="1"/>
    <col min="26" max="26" width="1.6640625" customWidth="1"/>
    <col min="29" max="29" width="5.83203125" customWidth="1"/>
    <col min="30" max="30" width="7.83203125" customWidth="1"/>
    <col min="31" max="31" width="8.1640625" customWidth="1"/>
    <col min="32" max="32" width="1.33203125" customWidth="1"/>
    <col min="33" max="33" width="10.33203125" customWidth="1"/>
    <col min="35" max="35" width="6.1640625" customWidth="1"/>
    <col min="36" max="37" width="7.83203125" customWidth="1"/>
    <col min="38" max="38" width="1.5" customWidth="1"/>
    <col min="39" max="40" width="9" customWidth="1"/>
    <col min="41" max="41" width="5.5" customWidth="1"/>
    <col min="42" max="42" width="7.1640625" customWidth="1"/>
    <col min="43" max="43" width="8" customWidth="1"/>
    <col min="44" max="44" width="1.5" customWidth="1"/>
    <col min="45" max="45" width="10.1640625" customWidth="1"/>
    <col min="46" max="46" width="8" customWidth="1"/>
    <col min="47" max="47" width="5.5" customWidth="1"/>
    <col min="48" max="49" width="7.83203125" customWidth="1"/>
    <col min="50" max="50" width="1.33203125" customWidth="1"/>
    <col min="51" max="51" width="9.1640625" customWidth="1"/>
    <col min="52" max="52" width="8" customWidth="1"/>
    <col min="53" max="53" width="5.5" customWidth="1"/>
    <col min="54" max="54" width="7.6640625" customWidth="1"/>
    <col min="55" max="55" width="8" customWidth="1"/>
  </cols>
  <sheetData>
    <row r="1" spans="2:55" ht="9" customHeight="1" thickBot="1"/>
    <row r="2" spans="2:55">
      <c r="L2" s="68" t="s">
        <v>28</v>
      </c>
      <c r="M2" s="35"/>
      <c r="N2" s="35"/>
      <c r="O2" s="35"/>
      <c r="P2" s="35"/>
      <c r="Q2" s="36"/>
      <c r="U2" t="s">
        <v>802</v>
      </c>
      <c r="V2" t="s">
        <v>803</v>
      </c>
      <c r="AA2" t="s">
        <v>802</v>
      </c>
      <c r="AB2" t="s">
        <v>805</v>
      </c>
      <c r="AG2" t="s">
        <v>802</v>
      </c>
      <c r="AH2" t="s">
        <v>804</v>
      </c>
      <c r="AM2" t="s">
        <v>802</v>
      </c>
      <c r="AN2" t="s">
        <v>803</v>
      </c>
      <c r="AS2" t="s">
        <v>802</v>
      </c>
      <c r="AT2" t="s">
        <v>803</v>
      </c>
      <c r="AY2" t="s">
        <v>802</v>
      </c>
      <c r="AZ2" t="s">
        <v>806</v>
      </c>
    </row>
    <row r="3" spans="2:55">
      <c r="L3" s="43"/>
      <c r="M3" s="26" t="s">
        <v>797</v>
      </c>
      <c r="N3" s="26">
        <f>AVERAGE(V3,AB3,AH3,AN3)</f>
        <v>1964</v>
      </c>
      <c r="O3" s="26"/>
      <c r="P3" s="26"/>
      <c r="Q3" s="40"/>
      <c r="U3" t="s">
        <v>797</v>
      </c>
      <c r="V3">
        <v>1981</v>
      </c>
      <c r="AA3" t="s">
        <v>797</v>
      </c>
      <c r="AB3">
        <v>1951</v>
      </c>
      <c r="AG3" t="s">
        <v>797</v>
      </c>
      <c r="AH3">
        <v>1976</v>
      </c>
      <c r="AM3" t="s">
        <v>797</v>
      </c>
      <c r="AN3">
        <v>1948</v>
      </c>
      <c r="AS3" t="s">
        <v>797</v>
      </c>
      <c r="AT3">
        <v>1999</v>
      </c>
      <c r="AY3" t="s">
        <v>797</v>
      </c>
      <c r="AZ3">
        <v>1996</v>
      </c>
    </row>
    <row r="4" spans="2:55">
      <c r="L4" s="43"/>
      <c r="M4" s="26" t="s">
        <v>798</v>
      </c>
      <c r="N4" s="26">
        <f>AVERAGE(V4,AB4,AH4,AN4)</f>
        <v>2189</v>
      </c>
      <c r="O4" s="26" t="s">
        <v>801</v>
      </c>
      <c r="P4" s="26"/>
      <c r="Q4" s="40"/>
      <c r="U4" t="s">
        <v>798</v>
      </c>
      <c r="V4">
        <v>2322</v>
      </c>
      <c r="W4" t="s">
        <v>801</v>
      </c>
      <c r="AA4" t="s">
        <v>798</v>
      </c>
      <c r="AB4">
        <v>2074</v>
      </c>
      <c r="AC4" t="s">
        <v>801</v>
      </c>
      <c r="AG4" t="s">
        <v>798</v>
      </c>
      <c r="AH4">
        <v>2650</v>
      </c>
      <c r="AI4" t="s">
        <v>801</v>
      </c>
      <c r="AM4" t="s">
        <v>798</v>
      </c>
      <c r="AN4">
        <v>1710</v>
      </c>
      <c r="AO4" t="s">
        <v>801</v>
      </c>
      <c r="AS4" t="s">
        <v>798</v>
      </c>
      <c r="AT4">
        <v>2744</v>
      </c>
      <c r="AU4" t="s">
        <v>801</v>
      </c>
      <c r="AY4" t="s">
        <v>798</v>
      </c>
      <c r="AZ4">
        <v>2718</v>
      </c>
      <c r="BA4" t="s">
        <v>801</v>
      </c>
    </row>
    <row r="5" spans="2:55">
      <c r="L5" s="43"/>
      <c r="M5" s="26" t="s">
        <v>799</v>
      </c>
      <c r="N5" s="32">
        <f>AVERAGE(V5,AB5,AH5,AN5)</f>
        <v>0.3775</v>
      </c>
      <c r="O5" s="26" t="s">
        <v>800</v>
      </c>
      <c r="P5" s="26"/>
      <c r="Q5" s="40"/>
      <c r="U5" t="s">
        <v>799</v>
      </c>
      <c r="V5" s="2">
        <v>0.3</v>
      </c>
      <c r="W5" t="s">
        <v>800</v>
      </c>
      <c r="AA5" t="s">
        <v>799</v>
      </c>
      <c r="AB5" s="2">
        <v>0.32</v>
      </c>
      <c r="AC5" t="s">
        <v>800</v>
      </c>
      <c r="AG5" t="s">
        <v>799</v>
      </c>
      <c r="AH5" s="2">
        <v>0.59</v>
      </c>
      <c r="AI5" t="s">
        <v>800</v>
      </c>
      <c r="AM5" t="s">
        <v>799</v>
      </c>
      <c r="AN5" s="2">
        <v>0.3</v>
      </c>
      <c r="AO5" t="s">
        <v>800</v>
      </c>
      <c r="AS5" t="s">
        <v>799</v>
      </c>
      <c r="AT5" s="2">
        <v>0.4</v>
      </c>
      <c r="AU5" t="s">
        <v>800</v>
      </c>
      <c r="AY5" t="s">
        <v>799</v>
      </c>
      <c r="AZ5" s="2">
        <f>(83300/2)*0.4/17225</f>
        <v>0.96719883889695213</v>
      </c>
      <c r="BA5" t="s">
        <v>800</v>
      </c>
    </row>
    <row r="6" spans="2:55" ht="7" customHeight="1" thickBot="1">
      <c r="L6" s="43"/>
      <c r="M6" s="26"/>
      <c r="N6" s="26"/>
      <c r="O6" s="26"/>
      <c r="P6" s="26"/>
      <c r="Q6" s="40"/>
    </row>
    <row r="7" spans="2:55">
      <c r="B7" s="34" t="s">
        <v>4</v>
      </c>
      <c r="C7" s="35"/>
      <c r="D7" s="35"/>
      <c r="E7" s="35"/>
      <c r="F7" s="35"/>
      <c r="G7" s="35"/>
      <c r="H7" s="35"/>
      <c r="I7" s="35"/>
      <c r="J7" s="36"/>
      <c r="K7" s="26"/>
      <c r="L7" s="43"/>
      <c r="M7" s="26"/>
      <c r="N7" s="26"/>
      <c r="O7" s="26"/>
      <c r="P7" s="26"/>
      <c r="Q7" s="40"/>
      <c r="R7" s="26"/>
      <c r="U7" s="127" t="s">
        <v>16</v>
      </c>
      <c r="V7" s="16"/>
      <c r="W7" s="16"/>
      <c r="X7" s="16"/>
      <c r="Y7" s="17"/>
      <c r="AA7" s="127" t="s">
        <v>11</v>
      </c>
      <c r="AB7" s="16"/>
      <c r="AC7" s="16"/>
      <c r="AD7" s="16"/>
      <c r="AE7" s="17"/>
      <c r="AG7" s="127" t="s">
        <v>14</v>
      </c>
      <c r="AH7" s="16"/>
      <c r="AI7" s="16"/>
      <c r="AJ7" s="16"/>
      <c r="AK7" s="17"/>
      <c r="AM7" s="127" t="s">
        <v>15</v>
      </c>
      <c r="AN7" s="16"/>
      <c r="AO7" s="16"/>
      <c r="AP7" s="16"/>
      <c r="AQ7" s="17"/>
      <c r="AS7" s="127" t="s">
        <v>17</v>
      </c>
      <c r="AT7" s="16"/>
      <c r="AU7" s="16"/>
      <c r="AV7" s="16"/>
      <c r="AW7" s="17"/>
      <c r="AY7" s="127" t="s">
        <v>18</v>
      </c>
      <c r="AZ7" s="16"/>
      <c r="BA7" s="16"/>
      <c r="BB7" s="16"/>
      <c r="BC7" s="17"/>
    </row>
    <row r="8" spans="2:55" s="11" customFormat="1" ht="61">
      <c r="B8" s="37" t="s">
        <v>0</v>
      </c>
      <c r="C8" s="29" t="s">
        <v>6</v>
      </c>
      <c r="D8" s="29" t="s">
        <v>5</v>
      </c>
      <c r="E8" s="29" t="s">
        <v>1</v>
      </c>
      <c r="F8" s="30" t="s">
        <v>19</v>
      </c>
      <c r="G8" s="29" t="s">
        <v>2</v>
      </c>
      <c r="H8" s="19" t="s">
        <v>9</v>
      </c>
      <c r="I8" s="19" t="s">
        <v>10</v>
      </c>
      <c r="J8" s="38" t="s">
        <v>8</v>
      </c>
      <c r="K8" s="29"/>
      <c r="L8" s="37" t="s">
        <v>0</v>
      </c>
      <c r="M8" s="19" t="s">
        <v>12</v>
      </c>
      <c r="N8" s="19" t="s">
        <v>13</v>
      </c>
      <c r="O8" s="19" t="s">
        <v>20</v>
      </c>
      <c r="P8" s="19" t="s">
        <v>21</v>
      </c>
      <c r="Q8" s="69" t="s">
        <v>22</v>
      </c>
      <c r="R8" s="29"/>
      <c r="S8" s="9"/>
      <c r="T8" s="8" t="s">
        <v>0</v>
      </c>
      <c r="U8" s="18" t="s">
        <v>12</v>
      </c>
      <c r="V8" s="19" t="s">
        <v>13</v>
      </c>
      <c r="W8" s="19" t="s">
        <v>20</v>
      </c>
      <c r="X8" s="19" t="s">
        <v>21</v>
      </c>
      <c r="Y8" s="20" t="s">
        <v>22</v>
      </c>
      <c r="Z8" s="8"/>
      <c r="AA8" s="18" t="s">
        <v>12</v>
      </c>
      <c r="AB8" s="19" t="s">
        <v>13</v>
      </c>
      <c r="AC8" s="19" t="s">
        <v>20</v>
      </c>
      <c r="AD8" s="19" t="s">
        <v>21</v>
      </c>
      <c r="AE8" s="20" t="s">
        <v>22</v>
      </c>
      <c r="AG8" s="18" t="s">
        <v>12</v>
      </c>
      <c r="AH8" s="19" t="s">
        <v>13</v>
      </c>
      <c r="AI8" s="19" t="s">
        <v>20</v>
      </c>
      <c r="AJ8" s="19" t="s">
        <v>21</v>
      </c>
      <c r="AK8" s="20" t="s">
        <v>22</v>
      </c>
      <c r="AM8" s="18" t="s">
        <v>12</v>
      </c>
      <c r="AN8" s="19" t="s">
        <v>13</v>
      </c>
      <c r="AO8" s="19" t="s">
        <v>20</v>
      </c>
      <c r="AP8" s="19" t="s">
        <v>21</v>
      </c>
      <c r="AQ8" s="20" t="s">
        <v>22</v>
      </c>
      <c r="AS8" s="18" t="s">
        <v>12</v>
      </c>
      <c r="AT8" s="19" t="s">
        <v>13</v>
      </c>
      <c r="AU8" s="19" t="s">
        <v>20</v>
      </c>
      <c r="AV8" s="19" t="s">
        <v>21</v>
      </c>
      <c r="AW8" s="20" t="s">
        <v>22</v>
      </c>
      <c r="AY8" s="18" t="s">
        <v>12</v>
      </c>
      <c r="AZ8" s="19" t="s">
        <v>13</v>
      </c>
      <c r="BA8" s="19" t="s">
        <v>20</v>
      </c>
      <c r="BB8" s="19" t="s">
        <v>21</v>
      </c>
      <c r="BC8" s="20" t="s">
        <v>22</v>
      </c>
    </row>
    <row r="9" spans="2:55">
      <c r="B9" s="39">
        <v>1988</v>
      </c>
      <c r="C9" s="22">
        <v>2015408700</v>
      </c>
      <c r="D9" s="31">
        <v>8558</v>
      </c>
      <c r="E9" s="22">
        <v>235500</v>
      </c>
      <c r="F9" s="32">
        <v>10.32</v>
      </c>
      <c r="G9" s="22">
        <v>2430</v>
      </c>
      <c r="H9" s="33">
        <v>21</v>
      </c>
      <c r="I9" s="33">
        <v>293</v>
      </c>
      <c r="J9" s="40"/>
      <c r="K9" s="26"/>
      <c r="L9" s="39"/>
      <c r="M9" s="22"/>
      <c r="N9" s="22"/>
      <c r="O9" s="22"/>
      <c r="P9" s="22"/>
      <c r="Q9" s="40"/>
      <c r="R9" s="26"/>
      <c r="T9" s="6">
        <v>1988</v>
      </c>
      <c r="U9" s="21"/>
      <c r="V9" s="22"/>
      <c r="W9" s="22"/>
      <c r="X9" s="22"/>
      <c r="Y9" s="23"/>
      <c r="AA9" s="21"/>
      <c r="AB9" s="22"/>
      <c r="AC9" s="22"/>
      <c r="AD9" s="22"/>
      <c r="AE9" s="23"/>
      <c r="AG9" s="21"/>
      <c r="AH9" s="22"/>
      <c r="AI9" s="22"/>
      <c r="AJ9" s="22"/>
      <c r="AK9" s="23"/>
      <c r="AM9" s="21"/>
      <c r="AN9" s="22"/>
      <c r="AO9" s="22"/>
      <c r="AP9" s="22"/>
      <c r="AQ9" s="23"/>
      <c r="AS9" s="21"/>
      <c r="AT9" s="22"/>
      <c r="AU9" s="22"/>
      <c r="AV9" s="22"/>
      <c r="AW9" s="23"/>
      <c r="AY9" s="21"/>
      <c r="AZ9" s="22"/>
      <c r="BA9" s="22"/>
      <c r="BB9" s="22"/>
      <c r="BC9" s="23"/>
    </row>
    <row r="10" spans="2:55">
      <c r="B10" s="39">
        <v>1989</v>
      </c>
      <c r="C10" s="22">
        <v>2046307600</v>
      </c>
      <c r="D10" s="31">
        <v>8594</v>
      </c>
      <c r="E10" s="22">
        <v>238109</v>
      </c>
      <c r="F10" s="32">
        <v>10.89</v>
      </c>
      <c r="G10" s="22">
        <v>2593</v>
      </c>
      <c r="H10" s="33">
        <v>17</v>
      </c>
      <c r="I10" s="33">
        <v>297</v>
      </c>
      <c r="J10" s="41">
        <f>G10/G9-1</f>
        <v>6.7078189300411539E-2</v>
      </c>
      <c r="K10" s="59"/>
      <c r="L10" s="39"/>
      <c r="M10" s="22"/>
      <c r="N10" s="22"/>
      <c r="O10" s="22"/>
      <c r="P10" s="22"/>
      <c r="Q10" s="40"/>
      <c r="R10" s="59"/>
      <c r="S10" s="12"/>
      <c r="T10" s="6">
        <v>1989</v>
      </c>
      <c r="U10" s="21"/>
      <c r="V10" s="22"/>
      <c r="W10" s="22"/>
      <c r="X10" s="22"/>
      <c r="Y10" s="23"/>
      <c r="AA10" s="21"/>
      <c r="AB10" s="22"/>
      <c r="AC10" s="22"/>
      <c r="AD10" s="22"/>
      <c r="AE10" s="23"/>
      <c r="AG10" s="21"/>
      <c r="AH10" s="22"/>
      <c r="AI10" s="22"/>
      <c r="AJ10" s="22"/>
      <c r="AK10" s="23"/>
      <c r="AM10" s="21"/>
      <c r="AN10" s="22"/>
      <c r="AO10" s="22"/>
      <c r="AP10" s="22"/>
      <c r="AQ10" s="23"/>
      <c r="AS10" s="21"/>
      <c r="AT10" s="22"/>
      <c r="AU10" s="22"/>
      <c r="AV10" s="22"/>
      <c r="AW10" s="23"/>
      <c r="AY10" s="21"/>
      <c r="AZ10" s="22"/>
      <c r="BA10" s="22"/>
      <c r="BB10" s="22"/>
      <c r="BC10" s="23"/>
    </row>
    <row r="11" spans="2:55">
      <c r="B11" s="39">
        <v>1990</v>
      </c>
      <c r="C11" s="22">
        <v>2595635100</v>
      </c>
      <c r="D11" s="31">
        <v>8613</v>
      </c>
      <c r="E11" s="22">
        <v>301362</v>
      </c>
      <c r="F11" s="32">
        <v>9.1999999999999993</v>
      </c>
      <c r="G11" s="22">
        <v>2773</v>
      </c>
      <c r="H11" s="33">
        <v>21</v>
      </c>
      <c r="I11" s="33">
        <v>323</v>
      </c>
      <c r="J11" s="41">
        <f t="shared" ref="J11:J37" si="0">G11/G10-1</f>
        <v>6.9417662938681124E-2</v>
      </c>
      <c r="K11" s="59"/>
      <c r="L11" s="39">
        <v>1990</v>
      </c>
      <c r="M11" s="22">
        <f>(U11+AA11+AG11+AM11)/4</f>
        <v>339450</v>
      </c>
      <c r="N11" s="22">
        <f>(V11+AB11+AH11+AN11)/4</f>
        <v>3122.94</v>
      </c>
      <c r="O11" s="22"/>
      <c r="P11" s="22">
        <f>N11+O11</f>
        <v>3122.94</v>
      </c>
      <c r="Q11" s="40"/>
      <c r="R11" s="59"/>
      <c r="S11" s="12"/>
      <c r="T11" s="6">
        <v>1990</v>
      </c>
      <c r="U11" s="21">
        <v>355800</v>
      </c>
      <c r="V11" s="22">
        <f t="shared" ref="V11:V37" si="1">$F11*U11/1000</f>
        <v>3273.3599999999997</v>
      </c>
      <c r="W11" s="22"/>
      <c r="X11" s="22">
        <f>V11+W11</f>
        <v>3273.3599999999997</v>
      </c>
      <c r="Y11" s="23"/>
      <c r="AA11" s="21">
        <v>292800</v>
      </c>
      <c r="AB11" s="22">
        <f t="shared" ref="AB11:AB37" si="2">$F11*AA11/1000</f>
        <v>2693.76</v>
      </c>
      <c r="AC11" s="22"/>
      <c r="AD11" s="22">
        <f>AB11+AC11</f>
        <v>2693.76</v>
      </c>
      <c r="AE11" s="23"/>
      <c r="AG11" s="21">
        <v>468500</v>
      </c>
      <c r="AH11" s="22">
        <f t="shared" ref="AH11:AH37" si="3">$F11*AG11/1000</f>
        <v>4310.2</v>
      </c>
      <c r="AI11" s="22"/>
      <c r="AJ11" s="22">
        <f>AH11+AI11</f>
        <v>4310.2</v>
      </c>
      <c r="AK11" s="23"/>
      <c r="AM11" s="21">
        <v>240700</v>
      </c>
      <c r="AN11" s="22">
        <f t="shared" ref="AN11:AN37" si="4">$F11*AM11/1000</f>
        <v>2214.44</v>
      </c>
      <c r="AO11" s="22"/>
      <c r="AP11" s="22">
        <f>AN11+AO11</f>
        <v>2214.44</v>
      </c>
      <c r="AQ11" s="23"/>
      <c r="AS11" s="21"/>
      <c r="AT11" s="22"/>
      <c r="AU11" s="22"/>
      <c r="AV11" s="22"/>
      <c r="AW11" s="23"/>
      <c r="AY11" s="21"/>
      <c r="AZ11" s="22"/>
      <c r="BA11" s="22"/>
      <c r="BB11" s="22"/>
      <c r="BC11" s="23"/>
    </row>
    <row r="12" spans="2:55">
      <c r="B12" s="39">
        <v>1991</v>
      </c>
      <c r="C12" s="22">
        <v>2344994000</v>
      </c>
      <c r="D12" s="31">
        <v>8656</v>
      </c>
      <c r="E12" s="22">
        <v>270910</v>
      </c>
      <c r="F12" s="32">
        <v>11.16</v>
      </c>
      <c r="G12" s="22">
        <v>3023</v>
      </c>
      <c r="H12" s="33">
        <v>19</v>
      </c>
      <c r="I12" s="33">
        <v>265</v>
      </c>
      <c r="J12" s="41">
        <f t="shared" si="0"/>
        <v>9.0155066714749266E-2</v>
      </c>
      <c r="K12" s="59"/>
      <c r="L12" s="39">
        <v>1991</v>
      </c>
      <c r="M12" s="22">
        <f t="shared" ref="M12:M37" si="5">(U12+AA12+AG12+AM12)/4</f>
        <v>303250</v>
      </c>
      <c r="N12" s="22">
        <f t="shared" ref="N12:O37" si="6">(V12+AB12+AH12+AN12)/4</f>
        <v>3384.27</v>
      </c>
      <c r="O12" s="22"/>
      <c r="P12" s="22">
        <f t="shared" ref="P12:P37" si="7">N12+O12</f>
        <v>3384.27</v>
      </c>
      <c r="Q12" s="70">
        <f>P12/P11-1</f>
        <v>8.3680762358546712E-2</v>
      </c>
      <c r="R12" s="59"/>
      <c r="S12" s="12"/>
      <c r="T12" s="6">
        <v>1991</v>
      </c>
      <c r="U12" s="21">
        <v>326000</v>
      </c>
      <c r="V12" s="22">
        <f t="shared" si="1"/>
        <v>3638.16</v>
      </c>
      <c r="W12" s="22"/>
      <c r="X12" s="22">
        <f t="shared" ref="X12:X28" si="8">V12+W12</f>
        <v>3638.16</v>
      </c>
      <c r="Y12" s="24">
        <f>X12/X11-1</f>
        <v>0.11144512061001555</v>
      </c>
      <c r="Z12" s="15"/>
      <c r="AA12" s="21">
        <v>258000</v>
      </c>
      <c r="AB12" s="22">
        <f t="shared" si="2"/>
        <v>2879.28</v>
      </c>
      <c r="AC12" s="22"/>
      <c r="AD12" s="22">
        <f t="shared" ref="AD12:AD37" si="9">AB12+AC12</f>
        <v>2879.28</v>
      </c>
      <c r="AE12" s="24">
        <f>AD12/AD11-1</f>
        <v>6.887027797576617E-2</v>
      </c>
      <c r="AG12" s="21">
        <v>414000</v>
      </c>
      <c r="AH12" s="22">
        <f t="shared" si="3"/>
        <v>4620.24</v>
      </c>
      <c r="AI12" s="22"/>
      <c r="AJ12" s="22">
        <f t="shared" ref="AJ12:AJ37" si="10">AH12+AI12</f>
        <v>4620.24</v>
      </c>
      <c r="AK12" s="24">
        <f>AJ12/AJ11-1</f>
        <v>7.1931696905016107E-2</v>
      </c>
      <c r="AM12" s="21">
        <v>215000</v>
      </c>
      <c r="AN12" s="22">
        <f t="shared" si="4"/>
        <v>2399.4</v>
      </c>
      <c r="AO12" s="22"/>
      <c r="AP12" s="22">
        <f t="shared" ref="AP12:AP37" si="11">AN12+AO12</f>
        <v>2399.4</v>
      </c>
      <c r="AQ12" s="24">
        <f>AP12/AP11-1</f>
        <v>8.3524502808836498E-2</v>
      </c>
      <c r="AS12" s="21"/>
      <c r="AT12" s="22"/>
      <c r="AU12" s="22"/>
      <c r="AV12" s="22"/>
      <c r="AW12" s="24"/>
      <c r="AY12" s="21"/>
      <c r="AZ12" s="22"/>
      <c r="BA12" s="22"/>
      <c r="BB12" s="22"/>
      <c r="BC12" s="24"/>
    </row>
    <row r="13" spans="2:55">
      <c r="B13" s="39">
        <v>1992</v>
      </c>
      <c r="C13" s="22">
        <v>2268576000</v>
      </c>
      <c r="D13" s="31">
        <v>8682</v>
      </c>
      <c r="E13" s="22">
        <v>261296</v>
      </c>
      <c r="F13" s="32">
        <v>12.23</v>
      </c>
      <c r="G13" s="22">
        <v>3196</v>
      </c>
      <c r="H13" s="33">
        <v>19</v>
      </c>
      <c r="I13" s="33">
        <v>339</v>
      </c>
      <c r="J13" s="41">
        <f t="shared" si="0"/>
        <v>5.7227919285478102E-2</v>
      </c>
      <c r="K13" s="59"/>
      <c r="L13" s="39">
        <v>1992</v>
      </c>
      <c r="M13" s="22">
        <f t="shared" si="5"/>
        <v>298500</v>
      </c>
      <c r="N13" s="22">
        <f t="shared" si="6"/>
        <v>3650.6550000000002</v>
      </c>
      <c r="O13" s="22"/>
      <c r="P13" s="22">
        <f t="shared" si="7"/>
        <v>3650.6550000000002</v>
      </c>
      <c r="Q13" s="70">
        <f t="shared" ref="Q13:Q37" si="12">P13/P12-1</f>
        <v>7.8712691363277854E-2</v>
      </c>
      <c r="R13" s="59"/>
      <c r="S13" s="12"/>
      <c r="T13" s="6">
        <v>1992</v>
      </c>
      <c r="U13" s="21">
        <v>343000</v>
      </c>
      <c r="V13" s="22">
        <f t="shared" si="1"/>
        <v>4194.8900000000003</v>
      </c>
      <c r="W13" s="22"/>
      <c r="X13" s="22">
        <f t="shared" si="8"/>
        <v>4194.8900000000003</v>
      </c>
      <c r="Y13" s="24">
        <f t="shared" ref="Y13:Y28" si="13">X13/X12-1</f>
        <v>0.153025155573147</v>
      </c>
      <c r="Z13" s="15"/>
      <c r="AA13" s="21">
        <v>245000</v>
      </c>
      <c r="AB13" s="22">
        <f t="shared" si="2"/>
        <v>2996.35</v>
      </c>
      <c r="AC13" s="22"/>
      <c r="AD13" s="22">
        <f t="shared" si="9"/>
        <v>2996.35</v>
      </c>
      <c r="AE13" s="24">
        <f t="shared" ref="AE13:AE37" si="14">AD13/AD12-1</f>
        <v>4.0659470423161315E-2</v>
      </c>
      <c r="AG13" s="21">
        <v>402000</v>
      </c>
      <c r="AH13" s="22">
        <f t="shared" si="3"/>
        <v>4916.46</v>
      </c>
      <c r="AI13" s="22"/>
      <c r="AJ13" s="22">
        <f t="shared" si="10"/>
        <v>4916.46</v>
      </c>
      <c r="AK13" s="24">
        <f t="shared" ref="AK13:AK37" si="15">AJ13/AJ12-1</f>
        <v>6.4113552542725216E-2</v>
      </c>
      <c r="AM13" s="21">
        <v>204000</v>
      </c>
      <c r="AN13" s="22">
        <f t="shared" si="4"/>
        <v>2494.92</v>
      </c>
      <c r="AO13" s="22"/>
      <c r="AP13" s="22">
        <f t="shared" si="11"/>
        <v>2494.92</v>
      </c>
      <c r="AQ13" s="24">
        <f t="shared" ref="AQ13:AQ37" si="16">AP13/AP12-1</f>
        <v>3.9809952488121914E-2</v>
      </c>
      <c r="AS13" s="21"/>
      <c r="AT13" s="22"/>
      <c r="AU13" s="22"/>
      <c r="AV13" s="22"/>
      <c r="AW13" s="24"/>
      <c r="AY13" s="21"/>
      <c r="AZ13" s="22"/>
      <c r="BA13" s="22"/>
      <c r="BB13" s="22"/>
      <c r="BC13" s="24"/>
    </row>
    <row r="14" spans="2:55">
      <c r="B14" s="39">
        <v>1993</v>
      </c>
      <c r="C14" s="22">
        <v>2324384000</v>
      </c>
      <c r="D14" s="31">
        <v>8715</v>
      </c>
      <c r="E14" s="22">
        <v>266711</v>
      </c>
      <c r="F14" s="32">
        <v>13.64</v>
      </c>
      <c r="G14" s="22">
        <v>3638</v>
      </c>
      <c r="H14" s="33">
        <v>17</v>
      </c>
      <c r="I14" s="33">
        <v>339</v>
      </c>
      <c r="J14" s="41">
        <f t="shared" si="0"/>
        <v>0.13829787234042556</v>
      </c>
      <c r="K14" s="59"/>
      <c r="L14" s="39">
        <v>1993</v>
      </c>
      <c r="M14" s="22">
        <f t="shared" si="5"/>
        <v>296000</v>
      </c>
      <c r="N14" s="22">
        <f t="shared" si="6"/>
        <v>4037.4399999999996</v>
      </c>
      <c r="O14" s="22"/>
      <c r="P14" s="22">
        <f t="shared" si="7"/>
        <v>4037.4399999999996</v>
      </c>
      <c r="Q14" s="70">
        <f t="shared" si="12"/>
        <v>0.10594948029874085</v>
      </c>
      <c r="R14" s="59"/>
      <c r="S14" s="12"/>
      <c r="T14" s="6">
        <v>1993</v>
      </c>
      <c r="U14" s="21">
        <v>313000</v>
      </c>
      <c r="V14" s="22">
        <f t="shared" si="1"/>
        <v>4269.32</v>
      </c>
      <c r="W14" s="22"/>
      <c r="X14" s="22">
        <f t="shared" si="8"/>
        <v>4269.32</v>
      </c>
      <c r="Y14" s="24">
        <f t="shared" si="13"/>
        <v>1.77430159074492E-2</v>
      </c>
      <c r="Z14" s="15"/>
      <c r="AA14" s="21">
        <v>249000</v>
      </c>
      <c r="AB14" s="22">
        <f t="shared" si="2"/>
        <v>3396.36</v>
      </c>
      <c r="AC14" s="22"/>
      <c r="AD14" s="22">
        <f t="shared" si="9"/>
        <v>3396.36</v>
      </c>
      <c r="AE14" s="24">
        <f t="shared" si="14"/>
        <v>0.13349909056018161</v>
      </c>
      <c r="AG14" s="21">
        <v>414000</v>
      </c>
      <c r="AH14" s="22">
        <f t="shared" si="3"/>
        <v>5646.96</v>
      </c>
      <c r="AI14" s="22"/>
      <c r="AJ14" s="22">
        <f t="shared" si="10"/>
        <v>5646.96</v>
      </c>
      <c r="AK14" s="24">
        <f t="shared" si="15"/>
        <v>0.14858251668883704</v>
      </c>
      <c r="AM14" s="21">
        <v>208000</v>
      </c>
      <c r="AN14" s="22">
        <f t="shared" si="4"/>
        <v>2837.12</v>
      </c>
      <c r="AO14" s="22"/>
      <c r="AP14" s="22">
        <f t="shared" si="11"/>
        <v>2837.12</v>
      </c>
      <c r="AQ14" s="24">
        <f t="shared" si="16"/>
        <v>0.1371587064915909</v>
      </c>
      <c r="AS14" s="21"/>
      <c r="AT14" s="22"/>
      <c r="AU14" s="22"/>
      <c r="AV14" s="22"/>
      <c r="AW14" s="24"/>
      <c r="AY14" s="21"/>
      <c r="AZ14" s="22"/>
      <c r="BA14" s="22"/>
      <c r="BB14" s="22"/>
      <c r="BC14" s="24"/>
    </row>
    <row r="15" spans="2:55">
      <c r="B15" s="39">
        <v>1994</v>
      </c>
      <c r="C15" s="22">
        <v>2386608000</v>
      </c>
      <c r="D15" s="31">
        <v>8734</v>
      </c>
      <c r="E15" s="22">
        <v>273255</v>
      </c>
      <c r="F15" s="32">
        <v>14.16</v>
      </c>
      <c r="G15" s="22">
        <v>3869</v>
      </c>
      <c r="H15" s="33">
        <v>15</v>
      </c>
      <c r="I15" s="33">
        <v>340</v>
      </c>
      <c r="J15" s="41">
        <f t="shared" si="0"/>
        <v>6.3496426608026457E-2</v>
      </c>
      <c r="K15" s="59"/>
      <c r="L15" s="39">
        <v>1994</v>
      </c>
      <c r="M15" s="22">
        <f t="shared" si="5"/>
        <v>305000</v>
      </c>
      <c r="N15" s="22">
        <f t="shared" si="6"/>
        <v>4318.8</v>
      </c>
      <c r="O15" s="22"/>
      <c r="P15" s="22">
        <f t="shared" si="7"/>
        <v>4318.8</v>
      </c>
      <c r="Q15" s="70">
        <f t="shared" si="12"/>
        <v>6.9687722913529537E-2</v>
      </c>
      <c r="R15" s="59"/>
      <c r="S15" s="12"/>
      <c r="T15" s="6">
        <v>1994</v>
      </c>
      <c r="U15" s="21">
        <v>332000</v>
      </c>
      <c r="V15" s="22">
        <f t="shared" si="1"/>
        <v>4701.12</v>
      </c>
      <c r="W15" s="22"/>
      <c r="X15" s="22">
        <f t="shared" si="8"/>
        <v>4701.12</v>
      </c>
      <c r="Y15" s="24">
        <f t="shared" si="13"/>
        <v>0.10114022842045101</v>
      </c>
      <c r="Z15" s="15"/>
      <c r="AA15" s="21">
        <v>246000</v>
      </c>
      <c r="AB15" s="22">
        <f t="shared" si="2"/>
        <v>3483.36</v>
      </c>
      <c r="AC15" s="22"/>
      <c r="AD15" s="22">
        <f t="shared" si="9"/>
        <v>3483.36</v>
      </c>
      <c r="AE15" s="24">
        <f t="shared" si="14"/>
        <v>2.5615659117408152E-2</v>
      </c>
      <c r="AG15" s="21">
        <v>427000</v>
      </c>
      <c r="AH15" s="22">
        <f t="shared" si="3"/>
        <v>6046.32</v>
      </c>
      <c r="AI15" s="22"/>
      <c r="AJ15" s="22">
        <f t="shared" si="10"/>
        <v>6046.32</v>
      </c>
      <c r="AK15" s="24">
        <f t="shared" si="15"/>
        <v>7.0721237621658384E-2</v>
      </c>
      <c r="AM15" s="21">
        <v>215000</v>
      </c>
      <c r="AN15" s="22">
        <f t="shared" si="4"/>
        <v>3044.4</v>
      </c>
      <c r="AO15" s="22"/>
      <c r="AP15" s="22">
        <f t="shared" si="11"/>
        <v>3044.4</v>
      </c>
      <c r="AQ15" s="24">
        <f t="shared" si="16"/>
        <v>7.3060004511617427E-2</v>
      </c>
      <c r="AS15" s="21"/>
      <c r="AT15" s="22"/>
      <c r="AU15" s="22"/>
      <c r="AV15" s="22"/>
      <c r="AW15" s="24"/>
      <c r="AY15" s="21"/>
      <c r="AZ15" s="22"/>
      <c r="BA15" s="22"/>
      <c r="BB15" s="22"/>
      <c r="BC15" s="24"/>
    </row>
    <row r="16" spans="2:55">
      <c r="B16" s="39">
        <v>1995</v>
      </c>
      <c r="C16" s="22">
        <v>2535745000</v>
      </c>
      <c r="D16" s="31">
        <v>8752</v>
      </c>
      <c r="E16" s="22">
        <v>289733</v>
      </c>
      <c r="F16" s="32">
        <v>14</v>
      </c>
      <c r="G16" s="22">
        <v>4056</v>
      </c>
      <c r="H16" s="33">
        <v>17</v>
      </c>
      <c r="I16" s="33">
        <v>340</v>
      </c>
      <c r="J16" s="41">
        <f t="shared" si="0"/>
        <v>4.8332902558800628E-2</v>
      </c>
      <c r="K16" s="59"/>
      <c r="L16" s="39">
        <v>1995</v>
      </c>
      <c r="M16" s="22">
        <f t="shared" si="5"/>
        <v>318250</v>
      </c>
      <c r="N16" s="22">
        <f t="shared" si="6"/>
        <v>4455.5</v>
      </c>
      <c r="O16" s="22"/>
      <c r="P16" s="22">
        <f t="shared" si="7"/>
        <v>4455.5</v>
      </c>
      <c r="Q16" s="70">
        <f t="shared" si="12"/>
        <v>3.1652310827081642E-2</v>
      </c>
      <c r="R16" s="59"/>
      <c r="S16" s="12"/>
      <c r="T16" s="6">
        <v>1995</v>
      </c>
      <c r="U16" s="21">
        <v>344000</v>
      </c>
      <c r="V16" s="22">
        <f t="shared" si="1"/>
        <v>4816</v>
      </c>
      <c r="W16" s="22"/>
      <c r="X16" s="22">
        <f t="shared" si="8"/>
        <v>4816</v>
      </c>
      <c r="Y16" s="24">
        <f t="shared" si="13"/>
        <v>2.4436729970730431E-2</v>
      </c>
      <c r="Z16" s="15"/>
      <c r="AA16" s="21">
        <v>258000</v>
      </c>
      <c r="AB16" s="22">
        <f t="shared" si="2"/>
        <v>3612</v>
      </c>
      <c r="AC16" s="22"/>
      <c r="AD16" s="22">
        <f t="shared" si="9"/>
        <v>3612</v>
      </c>
      <c r="AE16" s="24">
        <f t="shared" si="14"/>
        <v>3.6929860824031824E-2</v>
      </c>
      <c r="AG16" s="21">
        <v>446000</v>
      </c>
      <c r="AH16" s="22">
        <f t="shared" si="3"/>
        <v>6244</v>
      </c>
      <c r="AI16" s="22"/>
      <c r="AJ16" s="22">
        <f t="shared" si="10"/>
        <v>6244</v>
      </c>
      <c r="AK16" s="24">
        <f t="shared" si="15"/>
        <v>3.2694266925997972E-2</v>
      </c>
      <c r="AM16" s="21">
        <v>225000</v>
      </c>
      <c r="AN16" s="22">
        <f t="shared" si="4"/>
        <v>3150</v>
      </c>
      <c r="AO16" s="22"/>
      <c r="AP16" s="22">
        <f t="shared" si="11"/>
        <v>3150</v>
      </c>
      <c r="AQ16" s="24">
        <f t="shared" si="16"/>
        <v>3.4686637761135231E-2</v>
      </c>
      <c r="AS16" s="21"/>
      <c r="AT16" s="22"/>
      <c r="AU16" s="22"/>
      <c r="AV16" s="22"/>
      <c r="AW16" s="24"/>
      <c r="AY16" s="21"/>
      <c r="AZ16" s="22"/>
      <c r="BA16" s="22"/>
      <c r="BB16" s="22"/>
      <c r="BC16" s="24"/>
    </row>
    <row r="17" spans="2:55">
      <c r="B17" s="39">
        <v>1996</v>
      </c>
      <c r="C17" s="22">
        <v>2681040000</v>
      </c>
      <c r="D17" s="31">
        <v>8758</v>
      </c>
      <c r="E17" s="22">
        <v>306125</v>
      </c>
      <c r="F17" s="32">
        <v>14.01</v>
      </c>
      <c r="G17" s="22">
        <v>4289</v>
      </c>
      <c r="H17" s="33">
        <v>16</v>
      </c>
      <c r="I17" s="33">
        <v>340</v>
      </c>
      <c r="J17" s="41">
        <f t="shared" si="0"/>
        <v>5.7445759368836224E-2</v>
      </c>
      <c r="K17" s="59"/>
      <c r="L17" s="39">
        <v>1996</v>
      </c>
      <c r="M17" s="22">
        <f t="shared" si="5"/>
        <v>327500</v>
      </c>
      <c r="N17" s="22">
        <f t="shared" si="6"/>
        <v>4588.2749999999996</v>
      </c>
      <c r="O17" s="22"/>
      <c r="P17" s="22">
        <f t="shared" si="7"/>
        <v>4588.2749999999996</v>
      </c>
      <c r="Q17" s="70">
        <f t="shared" si="12"/>
        <v>2.9800246885871351E-2</v>
      </c>
      <c r="R17" s="59"/>
      <c r="S17" s="12"/>
      <c r="T17" s="6">
        <v>1996</v>
      </c>
      <c r="U17" s="21">
        <v>343000</v>
      </c>
      <c r="V17" s="22">
        <f t="shared" si="1"/>
        <v>4805.43</v>
      </c>
      <c r="W17" s="22"/>
      <c r="X17" s="22">
        <f t="shared" si="8"/>
        <v>4805.43</v>
      </c>
      <c r="Y17" s="24">
        <f t="shared" si="13"/>
        <v>-2.1947674418604235E-3</v>
      </c>
      <c r="Z17" s="15"/>
      <c r="AA17" s="21">
        <v>272000</v>
      </c>
      <c r="AB17" s="22">
        <f t="shared" si="2"/>
        <v>3810.72</v>
      </c>
      <c r="AC17" s="22"/>
      <c r="AD17" s="22">
        <f t="shared" si="9"/>
        <v>3810.72</v>
      </c>
      <c r="AE17" s="24">
        <f t="shared" si="14"/>
        <v>5.5016611295680917E-2</v>
      </c>
      <c r="AG17" s="21">
        <v>461000</v>
      </c>
      <c r="AH17" s="22">
        <f t="shared" si="3"/>
        <v>6458.61</v>
      </c>
      <c r="AI17" s="22"/>
      <c r="AJ17" s="22">
        <f t="shared" si="10"/>
        <v>6458.61</v>
      </c>
      <c r="AK17" s="24">
        <f t="shared" si="15"/>
        <v>3.4370595771940904E-2</v>
      </c>
      <c r="AM17" s="21">
        <v>234000</v>
      </c>
      <c r="AN17" s="22">
        <f t="shared" si="4"/>
        <v>3278.34</v>
      </c>
      <c r="AO17" s="22"/>
      <c r="AP17" s="22">
        <f t="shared" si="11"/>
        <v>3278.34</v>
      </c>
      <c r="AQ17" s="24">
        <f t="shared" si="16"/>
        <v>4.0742857142857192E-2</v>
      </c>
      <c r="AS17" s="21"/>
      <c r="AT17" s="22"/>
      <c r="AU17" s="22"/>
      <c r="AV17" s="22"/>
      <c r="AW17" s="24"/>
      <c r="AY17" s="21">
        <v>407000</v>
      </c>
      <c r="AZ17" s="22">
        <f t="shared" ref="AZ17:AZ37" si="17">$F17*AY17/1000</f>
        <v>5702.07</v>
      </c>
      <c r="BA17" s="22"/>
      <c r="BB17" s="22"/>
      <c r="BC17" s="24"/>
    </row>
    <row r="18" spans="2:55">
      <c r="B18" s="39">
        <v>1997</v>
      </c>
      <c r="C18" s="22">
        <v>2791978000</v>
      </c>
      <c r="D18" s="31">
        <v>8774</v>
      </c>
      <c r="E18" s="22">
        <v>318210</v>
      </c>
      <c r="F18" s="32">
        <v>13.88</v>
      </c>
      <c r="G18" s="22">
        <v>4417</v>
      </c>
      <c r="H18" s="33">
        <v>16</v>
      </c>
      <c r="I18" s="33">
        <v>340</v>
      </c>
      <c r="J18" s="41">
        <f t="shared" si="0"/>
        <v>2.9843786430403307E-2</v>
      </c>
      <c r="K18" s="59"/>
      <c r="L18" s="39">
        <v>1997</v>
      </c>
      <c r="M18" s="22">
        <f t="shared" si="5"/>
        <v>341250</v>
      </c>
      <c r="N18" s="22">
        <f t="shared" si="6"/>
        <v>4736.55</v>
      </c>
      <c r="O18" s="22"/>
      <c r="P18" s="22">
        <f t="shared" si="7"/>
        <v>4736.55</v>
      </c>
      <c r="Q18" s="70">
        <f t="shared" si="12"/>
        <v>3.231606649557861E-2</v>
      </c>
      <c r="R18" s="59"/>
      <c r="S18" s="12"/>
      <c r="T18" s="6">
        <v>1997</v>
      </c>
      <c r="U18" s="21">
        <v>358000</v>
      </c>
      <c r="V18" s="22">
        <f t="shared" si="1"/>
        <v>4969.04</v>
      </c>
      <c r="W18" s="22"/>
      <c r="X18" s="22">
        <f t="shared" si="8"/>
        <v>4969.04</v>
      </c>
      <c r="Y18" s="24">
        <f t="shared" si="13"/>
        <v>3.4046901109786143E-2</v>
      </c>
      <c r="Z18" s="15"/>
      <c r="AA18" s="21">
        <v>280000</v>
      </c>
      <c r="AB18" s="22">
        <f t="shared" si="2"/>
        <v>3886.4</v>
      </c>
      <c r="AC18" s="22"/>
      <c r="AD18" s="22">
        <f t="shared" si="9"/>
        <v>3886.4</v>
      </c>
      <c r="AE18" s="24">
        <f t="shared" si="14"/>
        <v>1.9859764034093397E-2</v>
      </c>
      <c r="AG18" s="21">
        <v>488000</v>
      </c>
      <c r="AH18" s="22">
        <f t="shared" si="3"/>
        <v>6773.44</v>
      </c>
      <c r="AI18" s="22"/>
      <c r="AJ18" s="22">
        <f t="shared" si="10"/>
        <v>6773.44</v>
      </c>
      <c r="AK18" s="24">
        <f t="shared" si="15"/>
        <v>4.8745782761306256E-2</v>
      </c>
      <c r="AM18" s="21">
        <v>239000</v>
      </c>
      <c r="AN18" s="22">
        <f t="shared" si="4"/>
        <v>3317.32</v>
      </c>
      <c r="AO18" s="22"/>
      <c r="AP18" s="22">
        <f t="shared" si="11"/>
        <v>3317.32</v>
      </c>
      <c r="AQ18" s="24">
        <f t="shared" si="16"/>
        <v>1.1890163924425101E-2</v>
      </c>
      <c r="AS18" s="21"/>
      <c r="AT18" s="22"/>
      <c r="AU18" s="22"/>
      <c r="AV18" s="22"/>
      <c r="AW18" s="24"/>
      <c r="AY18" s="21">
        <v>427000</v>
      </c>
      <c r="AZ18" s="22">
        <f t="shared" si="17"/>
        <v>5926.76</v>
      </c>
      <c r="BA18" s="22"/>
      <c r="BB18" s="22">
        <f t="shared" ref="BB18:BB37" si="18">AZ18+BA18</f>
        <v>5926.76</v>
      </c>
      <c r="BC18" s="24"/>
    </row>
    <row r="19" spans="2:55">
      <c r="B19" s="39">
        <v>1998</v>
      </c>
      <c r="C19" s="22">
        <v>2975012000</v>
      </c>
      <c r="D19" s="31">
        <v>8798</v>
      </c>
      <c r="E19" s="22">
        <v>338146</v>
      </c>
      <c r="F19" s="32">
        <v>13.43</v>
      </c>
      <c r="G19" s="22">
        <v>4541</v>
      </c>
      <c r="H19" s="33">
        <v>17</v>
      </c>
      <c r="I19" s="33">
        <v>340</v>
      </c>
      <c r="J19" s="41">
        <f t="shared" si="0"/>
        <v>2.8073352954494091E-2</v>
      </c>
      <c r="K19" s="59"/>
      <c r="L19" s="39">
        <v>1998</v>
      </c>
      <c r="M19" s="22">
        <f t="shared" si="5"/>
        <v>359500</v>
      </c>
      <c r="N19" s="22">
        <f t="shared" si="6"/>
        <v>4828.085</v>
      </c>
      <c r="O19" s="22"/>
      <c r="P19" s="22">
        <f t="shared" si="7"/>
        <v>4828.085</v>
      </c>
      <c r="Q19" s="70">
        <f t="shared" si="12"/>
        <v>1.9325247279137647E-2</v>
      </c>
      <c r="R19" s="59"/>
      <c r="S19" s="12"/>
      <c r="T19" s="6">
        <v>1998</v>
      </c>
      <c r="U19" s="21">
        <v>369000</v>
      </c>
      <c r="V19" s="22">
        <f t="shared" si="1"/>
        <v>4955.67</v>
      </c>
      <c r="W19" s="22"/>
      <c r="X19" s="22">
        <f t="shared" si="8"/>
        <v>4955.67</v>
      </c>
      <c r="Y19" s="24">
        <f t="shared" si="13"/>
        <v>-2.6906605702510245E-3</v>
      </c>
      <c r="Z19" s="15"/>
      <c r="AA19" s="21">
        <v>296000</v>
      </c>
      <c r="AB19" s="22">
        <f t="shared" si="2"/>
        <v>3975.28</v>
      </c>
      <c r="AC19" s="22"/>
      <c r="AD19" s="22">
        <f t="shared" si="9"/>
        <v>3975.28</v>
      </c>
      <c r="AE19" s="24">
        <f t="shared" si="14"/>
        <v>2.2869493618773218E-2</v>
      </c>
      <c r="AG19" s="21">
        <v>518000</v>
      </c>
      <c r="AH19" s="22">
        <f t="shared" si="3"/>
        <v>6956.74</v>
      </c>
      <c r="AI19" s="22"/>
      <c r="AJ19" s="22">
        <f t="shared" si="10"/>
        <v>6956.74</v>
      </c>
      <c r="AK19" s="24">
        <f t="shared" si="15"/>
        <v>2.7061581707374716E-2</v>
      </c>
      <c r="AM19" s="21">
        <v>255000</v>
      </c>
      <c r="AN19" s="22">
        <f t="shared" si="4"/>
        <v>3424.65</v>
      </c>
      <c r="AO19" s="22"/>
      <c r="AP19" s="22">
        <f t="shared" si="11"/>
        <v>3424.65</v>
      </c>
      <c r="AQ19" s="24">
        <f t="shared" si="16"/>
        <v>3.235443068501076E-2</v>
      </c>
      <c r="AS19" s="21"/>
      <c r="AT19" s="22"/>
      <c r="AU19" s="22"/>
      <c r="AV19" s="22"/>
      <c r="AW19" s="24"/>
      <c r="AY19" s="21">
        <v>511000</v>
      </c>
      <c r="AZ19" s="22">
        <f t="shared" si="17"/>
        <v>6862.73</v>
      </c>
      <c r="BA19" s="22"/>
      <c r="BB19" s="22">
        <f t="shared" si="18"/>
        <v>6862.73</v>
      </c>
      <c r="BC19" s="24">
        <f t="shared" ref="BC19:BC37" si="19">BB19/BB18-1</f>
        <v>0.15792270987858448</v>
      </c>
    </row>
    <row r="20" spans="2:55">
      <c r="B20" s="39">
        <v>1999</v>
      </c>
      <c r="C20" s="22">
        <v>3171199000</v>
      </c>
      <c r="D20" s="31">
        <v>8810</v>
      </c>
      <c r="E20" s="22">
        <v>359954</v>
      </c>
      <c r="F20" s="32">
        <v>12.79</v>
      </c>
      <c r="G20" s="22">
        <v>4604</v>
      </c>
      <c r="H20" s="33">
        <v>18</v>
      </c>
      <c r="I20" s="33">
        <v>340</v>
      </c>
      <c r="J20" s="41">
        <f t="shared" si="0"/>
        <v>1.3873596124201804E-2</v>
      </c>
      <c r="K20" s="59"/>
      <c r="L20" s="39">
        <v>1999</v>
      </c>
      <c r="M20" s="22">
        <f t="shared" si="5"/>
        <v>376250</v>
      </c>
      <c r="N20" s="22">
        <f t="shared" si="6"/>
        <v>4812.2375000000002</v>
      </c>
      <c r="O20" s="22"/>
      <c r="P20" s="22">
        <f t="shared" si="7"/>
        <v>4812.2375000000002</v>
      </c>
      <c r="Q20" s="70">
        <f t="shared" si="12"/>
        <v>-3.2823572907270115E-3</v>
      </c>
      <c r="R20" s="59"/>
      <c r="S20" s="12"/>
      <c r="T20" s="6">
        <v>1999</v>
      </c>
      <c r="U20" s="21">
        <v>397000</v>
      </c>
      <c r="V20" s="22">
        <f t="shared" si="1"/>
        <v>5077.63</v>
      </c>
      <c r="W20" s="22"/>
      <c r="X20" s="22">
        <f t="shared" si="8"/>
        <v>5077.63</v>
      </c>
      <c r="Y20" s="24">
        <f t="shared" si="13"/>
        <v>2.4610193979825112E-2</v>
      </c>
      <c r="Z20" s="15"/>
      <c r="AA20" s="21">
        <v>316000</v>
      </c>
      <c r="AB20" s="22">
        <f t="shared" si="2"/>
        <v>4041.6399999999994</v>
      </c>
      <c r="AC20" s="22"/>
      <c r="AD20" s="22">
        <f t="shared" si="9"/>
        <v>4041.6399999999994</v>
      </c>
      <c r="AE20" s="24">
        <f t="shared" si="14"/>
        <v>1.669316375198715E-2</v>
      </c>
      <c r="AG20" s="21">
        <v>531000</v>
      </c>
      <c r="AH20" s="22">
        <f t="shared" si="3"/>
        <v>6791.49</v>
      </c>
      <c r="AI20" s="22"/>
      <c r="AJ20" s="22">
        <f t="shared" si="10"/>
        <v>6791.49</v>
      </c>
      <c r="AK20" s="24">
        <f t="shared" si="15"/>
        <v>-2.3753942220062885E-2</v>
      </c>
      <c r="AM20" s="21">
        <v>261000</v>
      </c>
      <c r="AN20" s="22">
        <f t="shared" si="4"/>
        <v>3338.19</v>
      </c>
      <c r="AO20" s="22"/>
      <c r="AP20" s="22">
        <f t="shared" si="11"/>
        <v>3338.19</v>
      </c>
      <c r="AQ20" s="24">
        <f t="shared" si="16"/>
        <v>-2.5246375542026245E-2</v>
      </c>
      <c r="AS20" s="21"/>
      <c r="AT20" s="22"/>
      <c r="AU20" s="22"/>
      <c r="AV20" s="22"/>
      <c r="AW20" s="24"/>
      <c r="AY20" s="21">
        <v>557000</v>
      </c>
      <c r="AZ20" s="22">
        <f t="shared" si="17"/>
        <v>7124.0299999999988</v>
      </c>
      <c r="BA20" s="22"/>
      <c r="BB20" s="22">
        <f t="shared" si="18"/>
        <v>7124.0299999999988</v>
      </c>
      <c r="BC20" s="24">
        <f t="shared" si="19"/>
        <v>3.80752266226414E-2</v>
      </c>
    </row>
    <row r="21" spans="2:55">
      <c r="B21" s="39">
        <v>2000</v>
      </c>
      <c r="C21" s="22">
        <v>3376143000</v>
      </c>
      <c r="D21" s="31">
        <v>8821</v>
      </c>
      <c r="E21" s="22">
        <v>382739</v>
      </c>
      <c r="F21" s="32">
        <v>12.25</v>
      </c>
      <c r="G21" s="22">
        <v>4689</v>
      </c>
      <c r="H21" s="33">
        <v>20</v>
      </c>
      <c r="I21" s="33">
        <v>340</v>
      </c>
      <c r="J21" s="41">
        <f t="shared" si="0"/>
        <v>1.846220677671595E-2</v>
      </c>
      <c r="K21" s="59"/>
      <c r="L21" s="39">
        <v>2000</v>
      </c>
      <c r="M21" s="22">
        <f t="shared" si="5"/>
        <v>396750</v>
      </c>
      <c r="N21" s="22">
        <f t="shared" si="6"/>
        <v>4860.1875</v>
      </c>
      <c r="O21" s="22"/>
      <c r="P21" s="22">
        <f t="shared" si="7"/>
        <v>4860.1875</v>
      </c>
      <c r="Q21" s="70">
        <f t="shared" si="12"/>
        <v>9.9641798643561597E-3</v>
      </c>
      <c r="R21" s="59"/>
      <c r="S21" s="12"/>
      <c r="T21" s="6">
        <v>2000</v>
      </c>
      <c r="U21" s="21">
        <v>418000</v>
      </c>
      <c r="V21" s="22">
        <f t="shared" si="1"/>
        <v>5120.5</v>
      </c>
      <c r="W21" s="22"/>
      <c r="X21" s="22">
        <f t="shared" si="8"/>
        <v>5120.5</v>
      </c>
      <c r="Y21" s="24">
        <f t="shared" si="13"/>
        <v>8.4429152970972865E-3</v>
      </c>
      <c r="Z21" s="15"/>
      <c r="AA21" s="21">
        <v>332000</v>
      </c>
      <c r="AB21" s="22">
        <f t="shared" si="2"/>
        <v>4067</v>
      </c>
      <c r="AC21" s="22"/>
      <c r="AD21" s="22">
        <f t="shared" si="9"/>
        <v>4067</v>
      </c>
      <c r="AE21" s="24">
        <f t="shared" si="14"/>
        <v>6.2746805752120771E-3</v>
      </c>
      <c r="AG21" s="21">
        <v>555000</v>
      </c>
      <c r="AH21" s="22">
        <f t="shared" si="3"/>
        <v>6798.75</v>
      </c>
      <c r="AI21" s="22"/>
      <c r="AJ21" s="22">
        <f t="shared" si="10"/>
        <v>6798.75</v>
      </c>
      <c r="AK21" s="24">
        <f t="shared" si="15"/>
        <v>1.0689848619376274E-3</v>
      </c>
      <c r="AM21" s="21">
        <v>282000</v>
      </c>
      <c r="AN21" s="22">
        <f t="shared" si="4"/>
        <v>3454.5</v>
      </c>
      <c r="AO21" s="22"/>
      <c r="AP21" s="22">
        <f t="shared" si="11"/>
        <v>3454.5</v>
      </c>
      <c r="AQ21" s="24">
        <f t="shared" si="16"/>
        <v>3.4842234863803334E-2</v>
      </c>
      <c r="AS21" s="21">
        <v>591000</v>
      </c>
      <c r="AT21" s="22">
        <f t="shared" ref="AT21:AT37" si="20">$F21*AS21/1000</f>
        <v>7239.75</v>
      </c>
      <c r="AU21" s="22"/>
      <c r="AV21" s="22">
        <f t="shared" ref="AV21:AV37" si="21">AT21+AU21</f>
        <v>7239.75</v>
      </c>
      <c r="AW21" s="24"/>
      <c r="AY21" s="21">
        <v>605000</v>
      </c>
      <c r="AZ21" s="22">
        <f t="shared" si="17"/>
        <v>7411.25</v>
      </c>
      <c r="BA21" s="22"/>
      <c r="BB21" s="22">
        <f t="shared" si="18"/>
        <v>7411.25</v>
      </c>
      <c r="BC21" s="24">
        <f t="shared" si="19"/>
        <v>4.0317067727115408E-2</v>
      </c>
    </row>
    <row r="22" spans="2:55">
      <c r="B22" s="39">
        <v>2001</v>
      </c>
      <c r="C22" s="22">
        <v>3777857000</v>
      </c>
      <c r="D22" s="31">
        <v>8840</v>
      </c>
      <c r="E22" s="22">
        <v>427359</v>
      </c>
      <c r="F22" s="32">
        <v>12.11</v>
      </c>
      <c r="G22" s="22">
        <v>5175</v>
      </c>
      <c r="H22" s="33">
        <v>17</v>
      </c>
      <c r="I22" s="33">
        <v>340</v>
      </c>
      <c r="J22" s="41">
        <f t="shared" si="0"/>
        <v>0.10364683301343569</v>
      </c>
      <c r="K22" s="59"/>
      <c r="L22" s="39">
        <v>2001</v>
      </c>
      <c r="M22" s="22">
        <f t="shared" si="5"/>
        <v>436250</v>
      </c>
      <c r="N22" s="22">
        <f t="shared" si="6"/>
        <v>5282.9875000000002</v>
      </c>
      <c r="O22" s="22"/>
      <c r="P22" s="22">
        <f t="shared" si="7"/>
        <v>5282.9875000000002</v>
      </c>
      <c r="Q22" s="70">
        <f t="shared" si="12"/>
        <v>8.6992528580430273E-2</v>
      </c>
      <c r="R22" s="59"/>
      <c r="S22" s="12"/>
      <c r="T22" s="6">
        <v>2001</v>
      </c>
      <c r="U22" s="21">
        <v>463000</v>
      </c>
      <c r="V22" s="22">
        <f t="shared" si="1"/>
        <v>5606.93</v>
      </c>
      <c r="W22" s="22"/>
      <c r="X22" s="22">
        <f t="shared" si="8"/>
        <v>5606.93</v>
      </c>
      <c r="Y22" s="24">
        <f t="shared" si="13"/>
        <v>9.4996582365003412E-2</v>
      </c>
      <c r="Z22" s="15"/>
      <c r="AA22" s="21">
        <v>367000</v>
      </c>
      <c r="AB22" s="22">
        <f t="shared" si="2"/>
        <v>4444.37</v>
      </c>
      <c r="AC22" s="22"/>
      <c r="AD22" s="22">
        <f t="shared" si="9"/>
        <v>4444.37</v>
      </c>
      <c r="AE22" s="24">
        <f t="shared" si="14"/>
        <v>9.2788296041308005E-2</v>
      </c>
      <c r="AG22" s="21">
        <v>602000</v>
      </c>
      <c r="AH22" s="22">
        <f t="shared" si="3"/>
        <v>7290.22</v>
      </c>
      <c r="AI22" s="22"/>
      <c r="AJ22" s="22">
        <f t="shared" si="10"/>
        <v>7290.22</v>
      </c>
      <c r="AK22" s="24">
        <f t="shared" si="15"/>
        <v>7.228828828828826E-2</v>
      </c>
      <c r="AM22" s="21">
        <v>313000</v>
      </c>
      <c r="AN22" s="22">
        <f t="shared" si="4"/>
        <v>3790.43</v>
      </c>
      <c r="AO22" s="22"/>
      <c r="AP22" s="22">
        <f t="shared" si="11"/>
        <v>3790.43</v>
      </c>
      <c r="AQ22" s="24">
        <f t="shared" si="16"/>
        <v>9.7244174265450845E-2</v>
      </c>
      <c r="AS22" s="21">
        <v>651000</v>
      </c>
      <c r="AT22" s="22">
        <f t="shared" si="20"/>
        <v>7883.61</v>
      </c>
      <c r="AU22" s="22"/>
      <c r="AV22" s="22">
        <f t="shared" si="21"/>
        <v>7883.61</v>
      </c>
      <c r="AW22" s="24">
        <f t="shared" ref="AW22:AW37" si="22">AV22/AV21-1</f>
        <v>8.8934010152284193E-2</v>
      </c>
      <c r="AY22" s="21">
        <v>624000</v>
      </c>
      <c r="AZ22" s="22">
        <f t="shared" si="17"/>
        <v>7556.64</v>
      </c>
      <c r="BA22" s="22"/>
      <c r="BB22" s="22">
        <f t="shared" si="18"/>
        <v>7556.64</v>
      </c>
      <c r="BC22" s="24">
        <f t="shared" si="19"/>
        <v>1.9617473435655342E-2</v>
      </c>
    </row>
    <row r="23" spans="2:55">
      <c r="B23" s="39">
        <v>2002</v>
      </c>
      <c r="C23" s="22">
        <v>4225339000</v>
      </c>
      <c r="D23" s="31">
        <v>8845</v>
      </c>
      <c r="E23" s="22">
        <v>477709</v>
      </c>
      <c r="F23" s="32">
        <v>11.28</v>
      </c>
      <c r="G23" s="22">
        <v>5389</v>
      </c>
      <c r="H23" s="33">
        <v>20</v>
      </c>
      <c r="I23" s="33">
        <v>340</v>
      </c>
      <c r="J23" s="41">
        <f t="shared" si="0"/>
        <v>4.1352657004830817E-2</v>
      </c>
      <c r="K23" s="59"/>
      <c r="L23" s="39">
        <v>2002</v>
      </c>
      <c r="M23" s="22">
        <f t="shared" si="5"/>
        <v>470500</v>
      </c>
      <c r="N23" s="22">
        <f t="shared" si="6"/>
        <v>5307.24</v>
      </c>
      <c r="O23" s="22"/>
      <c r="P23" s="22">
        <f t="shared" si="7"/>
        <v>5307.24</v>
      </c>
      <c r="Q23" s="70">
        <f t="shared" si="12"/>
        <v>4.5906790428711375E-3</v>
      </c>
      <c r="R23" s="59"/>
      <c r="S23" s="12"/>
      <c r="T23" s="6">
        <v>2002</v>
      </c>
      <c r="U23" s="21">
        <v>506000</v>
      </c>
      <c r="V23" s="22">
        <f t="shared" si="1"/>
        <v>5707.68</v>
      </c>
      <c r="W23" s="22"/>
      <c r="X23" s="22">
        <f t="shared" si="8"/>
        <v>5707.68</v>
      </c>
      <c r="Y23" s="24">
        <f t="shared" si="13"/>
        <v>1.7968834995264693E-2</v>
      </c>
      <c r="Z23" s="15"/>
      <c r="AA23" s="21">
        <v>392000</v>
      </c>
      <c r="AB23" s="22">
        <f t="shared" si="2"/>
        <v>4421.76</v>
      </c>
      <c r="AC23" s="22"/>
      <c r="AD23" s="22">
        <f t="shared" si="9"/>
        <v>4421.76</v>
      </c>
      <c r="AE23" s="24">
        <f t="shared" si="14"/>
        <v>-5.087335212864752E-3</v>
      </c>
      <c r="AG23" s="21">
        <v>636000</v>
      </c>
      <c r="AH23" s="22">
        <f t="shared" si="3"/>
        <v>7174.08</v>
      </c>
      <c r="AI23" s="22"/>
      <c r="AJ23" s="22">
        <f t="shared" si="10"/>
        <v>7174.08</v>
      </c>
      <c r="AK23" s="24">
        <f t="shared" si="15"/>
        <v>-1.5930932125505226E-2</v>
      </c>
      <c r="AM23" s="21">
        <v>348000</v>
      </c>
      <c r="AN23" s="22">
        <f t="shared" si="4"/>
        <v>3925.44</v>
      </c>
      <c r="AO23" s="22"/>
      <c r="AP23" s="22">
        <f t="shared" si="11"/>
        <v>3925.44</v>
      </c>
      <c r="AQ23" s="24">
        <f t="shared" si="16"/>
        <v>3.5618650126766571E-2</v>
      </c>
      <c r="AS23" s="21">
        <v>689000</v>
      </c>
      <c r="AT23" s="22">
        <f t="shared" si="20"/>
        <v>7771.92</v>
      </c>
      <c r="AU23" s="22"/>
      <c r="AV23" s="22">
        <f t="shared" si="21"/>
        <v>7771.92</v>
      </c>
      <c r="AW23" s="24">
        <f t="shared" si="22"/>
        <v>-1.416736748773717E-2</v>
      </c>
      <c r="AY23" s="21">
        <v>702000</v>
      </c>
      <c r="AZ23" s="22">
        <f t="shared" si="17"/>
        <v>7918.56</v>
      </c>
      <c r="BA23" s="22"/>
      <c r="BB23" s="22">
        <f t="shared" si="18"/>
        <v>7918.56</v>
      </c>
      <c r="BC23" s="24">
        <f t="shared" si="19"/>
        <v>4.7894302229562369E-2</v>
      </c>
    </row>
    <row r="24" spans="2:55">
      <c r="B24" s="39">
        <v>2003</v>
      </c>
      <c r="C24" s="22">
        <v>4693071000</v>
      </c>
      <c r="D24" s="31">
        <v>8898</v>
      </c>
      <c r="E24" s="22">
        <v>527430</v>
      </c>
      <c r="F24" s="32">
        <v>10.95</v>
      </c>
      <c r="G24" s="22">
        <v>5775</v>
      </c>
      <c r="H24" s="33">
        <v>22</v>
      </c>
      <c r="I24" s="33">
        <v>340</v>
      </c>
      <c r="J24" s="41">
        <f t="shared" si="0"/>
        <v>7.1627389125997309E-2</v>
      </c>
      <c r="K24" s="59"/>
      <c r="L24" s="39">
        <v>2003</v>
      </c>
      <c r="M24" s="22">
        <f t="shared" si="5"/>
        <v>511250</v>
      </c>
      <c r="N24" s="22">
        <f t="shared" si="6"/>
        <v>5598.1875</v>
      </c>
      <c r="O24" s="22"/>
      <c r="P24" s="22">
        <f t="shared" si="7"/>
        <v>5598.1875</v>
      </c>
      <c r="Q24" s="70">
        <f t="shared" si="12"/>
        <v>5.4820867343478019E-2</v>
      </c>
      <c r="R24" s="59"/>
      <c r="S24" s="12"/>
      <c r="T24" s="6">
        <v>2003</v>
      </c>
      <c r="U24" s="21">
        <v>551000</v>
      </c>
      <c r="V24" s="22">
        <f t="shared" si="1"/>
        <v>6033.45</v>
      </c>
      <c r="W24" s="22"/>
      <c r="X24" s="22">
        <f t="shared" si="8"/>
        <v>6033.45</v>
      </c>
      <c r="Y24" s="24">
        <f t="shared" si="13"/>
        <v>5.7075729543351938E-2</v>
      </c>
      <c r="Z24" s="15"/>
      <c r="AA24" s="21">
        <v>423000</v>
      </c>
      <c r="AB24" s="22">
        <f t="shared" si="2"/>
        <v>4631.8500000000004</v>
      </c>
      <c r="AC24" s="22"/>
      <c r="AD24" s="22">
        <f t="shared" si="9"/>
        <v>4631.8500000000004</v>
      </c>
      <c r="AE24" s="24">
        <f t="shared" si="14"/>
        <v>4.7512755102040893E-2</v>
      </c>
      <c r="AG24" s="21">
        <v>700000</v>
      </c>
      <c r="AH24" s="22">
        <f t="shared" si="3"/>
        <v>7664.9999999999991</v>
      </c>
      <c r="AI24" s="22"/>
      <c r="AJ24" s="22">
        <f t="shared" si="10"/>
        <v>7664.9999999999991</v>
      </c>
      <c r="AK24" s="24">
        <f t="shared" si="15"/>
        <v>6.8429680181988362E-2</v>
      </c>
      <c r="AM24" s="21">
        <v>371000</v>
      </c>
      <c r="AN24" s="22">
        <f t="shared" si="4"/>
        <v>4062.4499999999994</v>
      </c>
      <c r="AO24" s="22"/>
      <c r="AP24" s="22">
        <f t="shared" si="11"/>
        <v>4062.4499999999994</v>
      </c>
      <c r="AQ24" s="24">
        <f t="shared" si="16"/>
        <v>3.4903093665932916E-2</v>
      </c>
      <c r="AS24" s="21">
        <v>742000</v>
      </c>
      <c r="AT24" s="22">
        <f t="shared" si="20"/>
        <v>8124.8999999999987</v>
      </c>
      <c r="AU24" s="22"/>
      <c r="AV24" s="22">
        <f t="shared" si="21"/>
        <v>8124.8999999999987</v>
      </c>
      <c r="AW24" s="24">
        <f t="shared" si="22"/>
        <v>4.5417348608837838E-2</v>
      </c>
      <c r="AY24" s="21">
        <v>736000</v>
      </c>
      <c r="AZ24" s="22">
        <f t="shared" si="17"/>
        <v>8059.1999999999989</v>
      </c>
      <c r="BA24" s="22"/>
      <c r="BB24" s="22">
        <f t="shared" si="18"/>
        <v>8059.1999999999989</v>
      </c>
      <c r="BC24" s="24">
        <f t="shared" si="19"/>
        <v>1.7760804994847446E-2</v>
      </c>
    </row>
    <row r="25" spans="2:55">
      <c r="B25" s="39">
        <v>2004</v>
      </c>
      <c r="C25" s="22">
        <v>5456206000</v>
      </c>
      <c r="D25" s="31">
        <v>8887</v>
      </c>
      <c r="E25" s="22">
        <v>613954</v>
      </c>
      <c r="F25" s="32">
        <v>10.47</v>
      </c>
      <c r="G25" s="22">
        <v>6428</v>
      </c>
      <c r="H25" s="33">
        <v>20</v>
      </c>
      <c r="I25" s="33">
        <v>340</v>
      </c>
      <c r="J25" s="41">
        <f t="shared" si="0"/>
        <v>0.1130735930735931</v>
      </c>
      <c r="K25" s="59"/>
      <c r="L25" s="39">
        <v>2004</v>
      </c>
      <c r="M25" s="22">
        <f t="shared" si="5"/>
        <v>585500</v>
      </c>
      <c r="N25" s="22">
        <f t="shared" si="6"/>
        <v>6130.1850000000013</v>
      </c>
      <c r="O25" s="22"/>
      <c r="P25" s="22">
        <f t="shared" si="7"/>
        <v>6130.1850000000013</v>
      </c>
      <c r="Q25" s="70">
        <f t="shared" si="12"/>
        <v>9.5030311149814306E-2</v>
      </c>
      <c r="R25" s="59"/>
      <c r="S25" s="12"/>
      <c r="T25" s="6">
        <v>2004</v>
      </c>
      <c r="U25" s="21">
        <v>634000</v>
      </c>
      <c r="V25" s="22">
        <f t="shared" si="1"/>
        <v>6637.98</v>
      </c>
      <c r="W25" s="22"/>
      <c r="X25" s="22">
        <f t="shared" si="8"/>
        <v>6637.98</v>
      </c>
      <c r="Y25" s="24">
        <f t="shared" si="13"/>
        <v>0.10019640504189131</v>
      </c>
      <c r="Z25" s="15"/>
      <c r="AA25" s="21">
        <v>488000</v>
      </c>
      <c r="AB25" s="22">
        <f t="shared" si="2"/>
        <v>5109.3599999999997</v>
      </c>
      <c r="AC25" s="22"/>
      <c r="AD25" s="22">
        <f t="shared" si="9"/>
        <v>5109.3599999999997</v>
      </c>
      <c r="AE25" s="24">
        <f t="shared" si="14"/>
        <v>0.10309271673305465</v>
      </c>
      <c r="AG25" s="21">
        <v>800000</v>
      </c>
      <c r="AH25" s="22">
        <f t="shared" si="3"/>
        <v>8376.0000000000018</v>
      </c>
      <c r="AI25" s="22"/>
      <c r="AJ25" s="22">
        <f t="shared" si="10"/>
        <v>8376.0000000000018</v>
      </c>
      <c r="AK25" s="24">
        <f t="shared" si="15"/>
        <v>9.2759295499021954E-2</v>
      </c>
      <c r="AM25" s="21">
        <v>420000</v>
      </c>
      <c r="AN25" s="22">
        <f t="shared" si="4"/>
        <v>4397.3999999999996</v>
      </c>
      <c r="AO25" s="22"/>
      <c r="AP25" s="22">
        <f t="shared" si="11"/>
        <v>4397.3999999999996</v>
      </c>
      <c r="AQ25" s="24">
        <f t="shared" si="16"/>
        <v>8.2450245541483724E-2</v>
      </c>
      <c r="AS25" s="21">
        <v>856000</v>
      </c>
      <c r="AT25" s="22">
        <f t="shared" si="20"/>
        <v>8962.32</v>
      </c>
      <c r="AU25" s="22"/>
      <c r="AV25" s="22">
        <f t="shared" si="21"/>
        <v>8962.32</v>
      </c>
      <c r="AW25" s="24">
        <f t="shared" si="22"/>
        <v>0.10306834545655952</v>
      </c>
      <c r="AY25" s="21">
        <v>848000</v>
      </c>
      <c r="AZ25" s="22">
        <f t="shared" si="17"/>
        <v>8878.56</v>
      </c>
      <c r="BA25" s="22"/>
      <c r="BB25" s="22">
        <f t="shared" si="18"/>
        <v>8878.56</v>
      </c>
      <c r="BC25" s="24">
        <f t="shared" si="19"/>
        <v>0.1016676593210244</v>
      </c>
    </row>
    <row r="26" spans="2:55">
      <c r="B26" s="39">
        <v>2005</v>
      </c>
      <c r="C26" s="22">
        <v>5687532000</v>
      </c>
      <c r="D26" s="31">
        <v>8899</v>
      </c>
      <c r="E26" s="22">
        <v>639120</v>
      </c>
      <c r="F26" s="32">
        <v>11.34</v>
      </c>
      <c r="G26" s="22">
        <v>7248</v>
      </c>
      <c r="H26" s="33">
        <v>13</v>
      </c>
      <c r="I26" s="33">
        <v>340</v>
      </c>
      <c r="J26" s="41">
        <f t="shared" si="0"/>
        <v>0.12756689483509653</v>
      </c>
      <c r="K26" s="59"/>
      <c r="L26" s="39">
        <v>2005</v>
      </c>
      <c r="M26" s="22">
        <f t="shared" si="5"/>
        <v>598250</v>
      </c>
      <c r="N26" s="22">
        <f t="shared" si="6"/>
        <v>6784.1550000000007</v>
      </c>
      <c r="O26" s="22"/>
      <c r="P26" s="22">
        <f t="shared" si="7"/>
        <v>6784.1550000000007</v>
      </c>
      <c r="Q26" s="70">
        <f t="shared" si="12"/>
        <v>0.10668030410175211</v>
      </c>
      <c r="R26" s="59"/>
      <c r="S26" s="12"/>
      <c r="T26" s="6">
        <v>2005</v>
      </c>
      <c r="U26" s="21">
        <v>617000</v>
      </c>
      <c r="V26" s="22">
        <f t="shared" si="1"/>
        <v>6996.78</v>
      </c>
      <c r="W26" s="22"/>
      <c r="X26" s="22">
        <f t="shared" si="8"/>
        <v>6996.78</v>
      </c>
      <c r="Y26" s="24">
        <f t="shared" si="13"/>
        <v>5.4052588287400782E-2</v>
      </c>
      <c r="Z26" s="15"/>
      <c r="AA26" s="21">
        <v>518000</v>
      </c>
      <c r="AB26" s="22">
        <f t="shared" si="2"/>
        <v>5874.12</v>
      </c>
      <c r="AC26" s="22"/>
      <c r="AD26" s="22">
        <f t="shared" si="9"/>
        <v>5874.12</v>
      </c>
      <c r="AE26" s="24">
        <f t="shared" si="14"/>
        <v>0.14967823758748655</v>
      </c>
      <c r="AG26" s="21">
        <v>796000</v>
      </c>
      <c r="AH26" s="22">
        <f t="shared" si="3"/>
        <v>9026.64</v>
      </c>
      <c r="AI26" s="22"/>
      <c r="AJ26" s="22">
        <f t="shared" si="10"/>
        <v>9026.64</v>
      </c>
      <c r="AK26" s="24">
        <f t="shared" si="15"/>
        <v>7.7679083094555512E-2</v>
      </c>
      <c r="AM26" s="21">
        <v>462000</v>
      </c>
      <c r="AN26" s="22">
        <f t="shared" si="4"/>
        <v>5239.08</v>
      </c>
      <c r="AO26" s="22"/>
      <c r="AP26" s="22">
        <f t="shared" si="11"/>
        <v>5239.08</v>
      </c>
      <c r="AQ26" s="24">
        <f t="shared" si="16"/>
        <v>0.19140401146131802</v>
      </c>
      <c r="AS26" s="21">
        <v>903000</v>
      </c>
      <c r="AT26" s="22">
        <f t="shared" si="20"/>
        <v>10240.02</v>
      </c>
      <c r="AU26" s="22"/>
      <c r="AV26" s="22">
        <f t="shared" si="21"/>
        <v>10240.02</v>
      </c>
      <c r="AW26" s="24">
        <f t="shared" si="22"/>
        <v>0.14256353265672295</v>
      </c>
      <c r="AY26" s="21">
        <v>851000</v>
      </c>
      <c r="AZ26" s="22">
        <f t="shared" si="17"/>
        <v>9650.34</v>
      </c>
      <c r="BA26" s="22"/>
      <c r="BB26" s="22">
        <f t="shared" si="18"/>
        <v>9650.34</v>
      </c>
      <c r="BC26" s="24">
        <f t="shared" si="19"/>
        <v>8.6926258312158833E-2</v>
      </c>
    </row>
    <row r="27" spans="2:55">
      <c r="B27" s="42">
        <v>2006</v>
      </c>
      <c r="C27" s="22">
        <v>6206172000</v>
      </c>
      <c r="D27" s="31">
        <v>8910</v>
      </c>
      <c r="E27" s="22">
        <v>696540</v>
      </c>
      <c r="F27" s="32">
        <v>11.11</v>
      </c>
      <c r="G27" s="22">
        <v>7739</v>
      </c>
      <c r="H27" s="33">
        <v>12</v>
      </c>
      <c r="I27" s="33">
        <v>338</v>
      </c>
      <c r="J27" s="41">
        <f t="shared" si="0"/>
        <v>6.7742825607064017E-2</v>
      </c>
      <c r="K27" s="59"/>
      <c r="L27" s="42">
        <v>2006</v>
      </c>
      <c r="M27" s="22">
        <f t="shared" si="5"/>
        <v>645000</v>
      </c>
      <c r="N27" s="22">
        <f t="shared" si="6"/>
        <v>7165.9500000000007</v>
      </c>
      <c r="O27" s="22"/>
      <c r="P27" s="22">
        <f t="shared" si="7"/>
        <v>7165.9500000000007</v>
      </c>
      <c r="Q27" s="70">
        <f t="shared" si="12"/>
        <v>5.6277458283308768E-2</v>
      </c>
      <c r="R27" s="59"/>
      <c r="S27" s="12"/>
      <c r="T27" s="14">
        <v>2006</v>
      </c>
      <c r="U27" s="21">
        <v>686000</v>
      </c>
      <c r="V27" s="22">
        <f t="shared" si="1"/>
        <v>7621.46</v>
      </c>
      <c r="W27" s="22"/>
      <c r="X27" s="22">
        <f t="shared" si="8"/>
        <v>7621.46</v>
      </c>
      <c r="Y27" s="24">
        <f t="shared" si="13"/>
        <v>8.9281069291874404E-2</v>
      </c>
      <c r="Z27" s="15"/>
      <c r="AA27" s="21">
        <v>542000</v>
      </c>
      <c r="AB27" s="22">
        <f t="shared" si="2"/>
        <v>6021.62</v>
      </c>
      <c r="AC27" s="22"/>
      <c r="AD27" s="22">
        <f t="shared" si="9"/>
        <v>6021.62</v>
      </c>
      <c r="AE27" s="24">
        <f t="shared" si="14"/>
        <v>2.5110144157763248E-2</v>
      </c>
      <c r="AG27" s="21">
        <v>838000</v>
      </c>
      <c r="AH27" s="22">
        <f t="shared" si="3"/>
        <v>9310.18</v>
      </c>
      <c r="AI27" s="22"/>
      <c r="AJ27" s="22">
        <f t="shared" si="10"/>
        <v>9310.18</v>
      </c>
      <c r="AK27" s="24">
        <f t="shared" si="15"/>
        <v>3.1411466503593832E-2</v>
      </c>
      <c r="AM27" s="21">
        <v>514000</v>
      </c>
      <c r="AN27" s="22">
        <f t="shared" si="4"/>
        <v>5710.54</v>
      </c>
      <c r="AO27" s="22"/>
      <c r="AP27" s="22">
        <f t="shared" si="11"/>
        <v>5710.54</v>
      </c>
      <c r="AQ27" s="24">
        <f t="shared" si="16"/>
        <v>8.9989082052574165E-2</v>
      </c>
      <c r="AS27" s="21">
        <v>955000</v>
      </c>
      <c r="AT27" s="22">
        <f t="shared" si="20"/>
        <v>10610.05</v>
      </c>
      <c r="AU27" s="22"/>
      <c r="AV27" s="22">
        <f t="shared" si="21"/>
        <v>10610.05</v>
      </c>
      <c r="AW27" s="24">
        <f t="shared" si="22"/>
        <v>3.6135671610016296E-2</v>
      </c>
      <c r="AY27" s="21">
        <v>890000</v>
      </c>
      <c r="AZ27" s="22">
        <f t="shared" si="17"/>
        <v>9887.9</v>
      </c>
      <c r="BA27" s="22"/>
      <c r="BB27" s="22">
        <f t="shared" si="18"/>
        <v>9887.9</v>
      </c>
      <c r="BC27" s="24">
        <f t="shared" si="19"/>
        <v>2.461674925443047E-2</v>
      </c>
    </row>
    <row r="28" spans="2:55">
      <c r="B28" s="42">
        <v>2007</v>
      </c>
      <c r="C28" s="22">
        <v>6499630000</v>
      </c>
      <c r="D28" s="31">
        <v>8917</v>
      </c>
      <c r="E28" s="22">
        <v>728903</v>
      </c>
      <c r="F28" s="32">
        <v>11.34</v>
      </c>
      <c r="G28" s="22">
        <v>8266</v>
      </c>
      <c r="H28" s="33">
        <v>12</v>
      </c>
      <c r="I28" s="33">
        <v>339</v>
      </c>
      <c r="J28" s="41">
        <f t="shared" si="0"/>
        <v>6.8096653314381639E-2</v>
      </c>
      <c r="K28" s="59"/>
      <c r="L28" s="42">
        <v>2007</v>
      </c>
      <c r="M28" s="22">
        <f t="shared" si="5"/>
        <v>682250</v>
      </c>
      <c r="N28" s="22">
        <f t="shared" si="6"/>
        <v>7736.7150000000001</v>
      </c>
      <c r="O28" s="22">
        <f t="shared" si="6"/>
        <v>198.08145000000002</v>
      </c>
      <c r="P28" s="22">
        <f t="shared" si="7"/>
        <v>7934.7964499999998</v>
      </c>
      <c r="Q28" s="70">
        <f t="shared" si="12"/>
        <v>0.10729162916291624</v>
      </c>
      <c r="R28" s="59"/>
      <c r="S28" s="12"/>
      <c r="T28" s="14">
        <v>2007</v>
      </c>
      <c r="U28" s="21">
        <v>743000</v>
      </c>
      <c r="V28" s="22">
        <f t="shared" si="1"/>
        <v>8425.6200000000008</v>
      </c>
      <c r="W28" s="22">
        <f>(U28-100000)*$F28*0.03/1000</f>
        <v>218.74860000000001</v>
      </c>
      <c r="X28" s="22">
        <f t="shared" si="8"/>
        <v>8644.3686000000016</v>
      </c>
      <c r="Y28" s="24">
        <f t="shared" si="13"/>
        <v>0.13421425816051014</v>
      </c>
      <c r="Z28" s="15"/>
      <c r="AA28" s="21">
        <v>569000</v>
      </c>
      <c r="AB28" s="22">
        <f t="shared" si="2"/>
        <v>6452.46</v>
      </c>
      <c r="AC28" s="22">
        <f>(AA28-100000)*$F28*0.03/1000</f>
        <v>159.5538</v>
      </c>
      <c r="AD28" s="22">
        <f t="shared" si="9"/>
        <v>6612.0137999999997</v>
      </c>
      <c r="AE28" s="24">
        <f t="shared" si="14"/>
        <v>9.8045675416249978E-2</v>
      </c>
      <c r="AG28" s="21">
        <v>898000</v>
      </c>
      <c r="AH28" s="22">
        <f t="shared" si="3"/>
        <v>10183.32</v>
      </c>
      <c r="AI28" s="22">
        <f>(AG28-100000)*$F28*0.03/1000</f>
        <v>271.4796</v>
      </c>
      <c r="AJ28" s="22">
        <f t="shared" si="10"/>
        <v>10454.7996</v>
      </c>
      <c r="AK28" s="24">
        <f t="shared" si="15"/>
        <v>0.12294280024661175</v>
      </c>
      <c r="AM28" s="21">
        <v>519000</v>
      </c>
      <c r="AN28" s="22">
        <f t="shared" si="4"/>
        <v>5885.46</v>
      </c>
      <c r="AO28" s="22">
        <f>(AM28-100000)*$F28*0.03/1000</f>
        <v>142.54379999999998</v>
      </c>
      <c r="AP28" s="22">
        <f t="shared" si="11"/>
        <v>6028.0038000000004</v>
      </c>
      <c r="AQ28" s="24">
        <f t="shared" si="16"/>
        <v>5.5592605953202368E-2</v>
      </c>
      <c r="AS28" s="21">
        <v>980000</v>
      </c>
      <c r="AT28" s="22">
        <f t="shared" si="20"/>
        <v>11113.2</v>
      </c>
      <c r="AU28" s="22">
        <f>(AS28-100000)*$F28*0.03/1000</f>
        <v>299.37599999999998</v>
      </c>
      <c r="AV28" s="22">
        <f t="shared" si="21"/>
        <v>11412.576000000001</v>
      </c>
      <c r="AW28" s="24">
        <f t="shared" si="22"/>
        <v>7.5638286341723315E-2</v>
      </c>
      <c r="AY28" s="21">
        <v>889000</v>
      </c>
      <c r="AZ28" s="22">
        <f t="shared" si="17"/>
        <v>10081.26</v>
      </c>
      <c r="BA28" s="22">
        <f>(AY28-100000)*$F28*0.03/1000</f>
        <v>268.4178</v>
      </c>
      <c r="BB28" s="22">
        <f t="shared" si="18"/>
        <v>10349.677799999999</v>
      </c>
      <c r="BC28" s="24">
        <f t="shared" si="19"/>
        <v>4.67013015908333E-2</v>
      </c>
    </row>
    <row r="29" spans="2:55">
      <c r="B29" s="39">
        <v>2008</v>
      </c>
      <c r="C29" s="22">
        <v>6262572000</v>
      </c>
      <c r="D29" s="31">
        <v>8922</v>
      </c>
      <c r="E29" s="22">
        <v>701925</v>
      </c>
      <c r="F29" s="32">
        <v>12.52</v>
      </c>
      <c r="G29" s="22">
        <v>8788</v>
      </c>
      <c r="H29" s="33">
        <v>11</v>
      </c>
      <c r="I29" s="33">
        <v>337</v>
      </c>
      <c r="J29" s="41">
        <f t="shared" si="0"/>
        <v>6.3150254052746213E-2</v>
      </c>
      <c r="K29" s="59"/>
      <c r="L29" s="39">
        <v>2008</v>
      </c>
      <c r="M29" s="22">
        <f t="shared" si="5"/>
        <v>649500</v>
      </c>
      <c r="N29" s="22">
        <f t="shared" si="6"/>
        <v>8131.74</v>
      </c>
      <c r="O29" s="22">
        <f t="shared" si="6"/>
        <v>206.3922</v>
      </c>
      <c r="P29" s="22">
        <f t="shared" si="7"/>
        <v>8338.1322</v>
      </c>
      <c r="Q29" s="70">
        <f t="shared" si="12"/>
        <v>5.0831266125295427E-2</v>
      </c>
      <c r="R29" s="59"/>
      <c r="S29" s="12"/>
      <c r="T29" s="6">
        <v>2008</v>
      </c>
      <c r="U29" s="21">
        <v>698000</v>
      </c>
      <c r="V29" s="22">
        <f t="shared" si="1"/>
        <v>8738.9599999999991</v>
      </c>
      <c r="W29" s="22">
        <f t="shared" ref="W29:W37" si="23">(U29-100000)*$F29*0.03/1000</f>
        <v>224.6088</v>
      </c>
      <c r="X29" s="22">
        <f t="shared" ref="X29:X37" si="24">V29+W29</f>
        <v>8963.5687999999991</v>
      </c>
      <c r="Y29" s="24">
        <f t="shared" ref="Y29:Y37" si="25">X29/X28-1</f>
        <v>3.69257969864909E-2</v>
      </c>
      <c r="Z29" s="15"/>
      <c r="AA29" s="21">
        <v>548000</v>
      </c>
      <c r="AB29" s="22">
        <f t="shared" si="2"/>
        <v>6860.96</v>
      </c>
      <c r="AC29" s="22">
        <f t="shared" ref="AC29:AC37" si="26">(AA29-100000)*$F29*0.03/1000</f>
        <v>168.2688</v>
      </c>
      <c r="AD29" s="22">
        <f t="shared" si="9"/>
        <v>7029.2287999999999</v>
      </c>
      <c r="AE29" s="24">
        <f t="shared" si="14"/>
        <v>6.3099535575682042E-2</v>
      </c>
      <c r="AG29" s="21">
        <v>852000</v>
      </c>
      <c r="AH29" s="22">
        <f t="shared" si="3"/>
        <v>10667.04</v>
      </c>
      <c r="AI29" s="22">
        <f t="shared" ref="AI29:AI37" si="27">(AG29-100000)*$F29*0.03/1000</f>
        <v>282.45120000000003</v>
      </c>
      <c r="AJ29" s="22">
        <f t="shared" si="10"/>
        <v>10949.4912</v>
      </c>
      <c r="AK29" s="24">
        <f t="shared" si="15"/>
        <v>4.7317176696529017E-2</v>
      </c>
      <c r="AM29" s="21">
        <v>500000</v>
      </c>
      <c r="AN29" s="22">
        <f t="shared" si="4"/>
        <v>6260</v>
      </c>
      <c r="AO29" s="22">
        <f t="shared" ref="AO29:AO37" si="28">(AM29-100000)*$F29*0.03/1000</f>
        <v>150.24</v>
      </c>
      <c r="AP29" s="22">
        <f t="shared" si="11"/>
        <v>6410.24</v>
      </c>
      <c r="AQ29" s="24">
        <f t="shared" si="16"/>
        <v>6.3410079469425673E-2</v>
      </c>
      <c r="AS29" s="21">
        <v>916000</v>
      </c>
      <c r="AT29" s="22">
        <f t="shared" si="20"/>
        <v>11468.32</v>
      </c>
      <c r="AU29" s="22">
        <f t="shared" ref="AU29:AU37" si="29">(AS29-100000)*$F29*0.03/1000</f>
        <v>306.4896</v>
      </c>
      <c r="AV29" s="22">
        <f t="shared" si="21"/>
        <v>11774.809600000001</v>
      </c>
      <c r="AW29" s="24">
        <f t="shared" si="22"/>
        <v>3.173986311241217E-2</v>
      </c>
      <c r="AY29" s="21">
        <v>896000</v>
      </c>
      <c r="AZ29" s="22">
        <f t="shared" si="17"/>
        <v>11217.92</v>
      </c>
      <c r="BA29" s="22">
        <f t="shared" ref="BA29:BA37" si="30">(AY29-100000)*$F29*0.03/1000</f>
        <v>298.9776</v>
      </c>
      <c r="BB29" s="22">
        <f t="shared" si="18"/>
        <v>11516.8976</v>
      </c>
      <c r="BC29" s="24">
        <f t="shared" si="19"/>
        <v>0.11277837074309693</v>
      </c>
    </row>
    <row r="30" spans="2:55">
      <c r="B30" s="39">
        <v>2009</v>
      </c>
      <c r="C30" s="22">
        <v>6274760000</v>
      </c>
      <c r="D30" s="31">
        <v>8934</v>
      </c>
      <c r="E30" s="22">
        <v>702346</v>
      </c>
      <c r="F30" s="32">
        <v>12.97</v>
      </c>
      <c r="G30" s="22">
        <v>9109</v>
      </c>
      <c r="H30" s="33">
        <v>11</v>
      </c>
      <c r="I30" s="33">
        <v>337</v>
      </c>
      <c r="J30" s="41">
        <f t="shared" si="0"/>
        <v>3.652708238507052E-2</v>
      </c>
      <c r="K30" s="59"/>
      <c r="L30" s="39">
        <v>2009</v>
      </c>
      <c r="M30" s="22">
        <f t="shared" si="5"/>
        <v>640750</v>
      </c>
      <c r="N30" s="22">
        <f t="shared" si="6"/>
        <v>8310.5275000000001</v>
      </c>
      <c r="O30" s="22">
        <f t="shared" si="6"/>
        <v>210.40582499999999</v>
      </c>
      <c r="P30" s="22">
        <f t="shared" si="7"/>
        <v>8520.933325</v>
      </c>
      <c r="Q30" s="70">
        <f t="shared" si="12"/>
        <v>2.192351003981452E-2</v>
      </c>
      <c r="R30" s="59"/>
      <c r="S30" s="12"/>
      <c r="T30" s="6">
        <v>2009</v>
      </c>
      <c r="U30" s="21">
        <v>683000</v>
      </c>
      <c r="V30" s="22">
        <f t="shared" si="1"/>
        <v>8858.51</v>
      </c>
      <c r="W30" s="22">
        <f t="shared" si="23"/>
        <v>226.84529999999998</v>
      </c>
      <c r="X30" s="22">
        <f t="shared" si="24"/>
        <v>9085.3553000000011</v>
      </c>
      <c r="Y30" s="24">
        <f t="shared" si="25"/>
        <v>1.3586831620012951E-2</v>
      </c>
      <c r="Z30" s="15"/>
      <c r="AA30" s="21">
        <v>538000</v>
      </c>
      <c r="AB30" s="22">
        <f t="shared" si="2"/>
        <v>6977.86</v>
      </c>
      <c r="AC30" s="22">
        <f t="shared" si="26"/>
        <v>170.42579999999998</v>
      </c>
      <c r="AD30" s="22">
        <f t="shared" si="9"/>
        <v>7148.2857999999997</v>
      </c>
      <c r="AE30" s="24">
        <f t="shared" si="14"/>
        <v>1.6937419934317743E-2</v>
      </c>
      <c r="AG30" s="21">
        <v>852000</v>
      </c>
      <c r="AH30" s="22">
        <f t="shared" si="3"/>
        <v>11050.44</v>
      </c>
      <c r="AI30" s="22">
        <f t="shared" si="27"/>
        <v>292.60320000000002</v>
      </c>
      <c r="AJ30" s="22">
        <f t="shared" si="10"/>
        <v>11343.0432</v>
      </c>
      <c r="AK30" s="24">
        <f t="shared" si="15"/>
        <v>3.5942492012779548E-2</v>
      </c>
      <c r="AM30" s="21">
        <v>490000</v>
      </c>
      <c r="AN30" s="22">
        <f t="shared" si="4"/>
        <v>6355.3</v>
      </c>
      <c r="AO30" s="22">
        <f t="shared" si="28"/>
        <v>151.749</v>
      </c>
      <c r="AP30" s="22">
        <f t="shared" si="11"/>
        <v>6507.049</v>
      </c>
      <c r="AQ30" s="24">
        <f t="shared" si="16"/>
        <v>1.5102242661741316E-2</v>
      </c>
      <c r="AS30" s="21">
        <v>915000</v>
      </c>
      <c r="AT30" s="22">
        <f t="shared" si="20"/>
        <v>11867.55</v>
      </c>
      <c r="AU30" s="22">
        <f t="shared" si="29"/>
        <v>317.11649999999997</v>
      </c>
      <c r="AV30" s="22">
        <f t="shared" si="21"/>
        <v>12184.666499999999</v>
      </c>
      <c r="AW30" s="24">
        <f t="shared" si="22"/>
        <v>3.4807942881726062E-2</v>
      </c>
      <c r="AY30" s="21">
        <v>854000</v>
      </c>
      <c r="AZ30" s="22">
        <f t="shared" si="17"/>
        <v>11076.38</v>
      </c>
      <c r="BA30" s="22">
        <f t="shared" si="30"/>
        <v>293.38139999999999</v>
      </c>
      <c r="BB30" s="22">
        <f t="shared" si="18"/>
        <v>11369.761399999999</v>
      </c>
      <c r="BC30" s="24">
        <f t="shared" si="19"/>
        <v>-1.2775680144972434E-2</v>
      </c>
    </row>
    <row r="31" spans="2:55">
      <c r="B31" s="39">
        <v>2010</v>
      </c>
      <c r="C31" s="22">
        <v>6184505000</v>
      </c>
      <c r="D31" s="31">
        <v>8944</v>
      </c>
      <c r="E31" s="22">
        <v>691470</v>
      </c>
      <c r="F31" s="32">
        <v>13.86</v>
      </c>
      <c r="G31" s="22">
        <v>9584</v>
      </c>
      <c r="H31" s="33">
        <v>11</v>
      </c>
      <c r="I31" s="33">
        <v>337</v>
      </c>
      <c r="J31" s="41">
        <f t="shared" si="0"/>
        <v>5.2146229004281563E-2</v>
      </c>
      <c r="K31" s="59"/>
      <c r="L31" s="39">
        <v>2010</v>
      </c>
      <c r="M31" s="22">
        <f t="shared" si="5"/>
        <v>629750</v>
      </c>
      <c r="N31" s="22">
        <f t="shared" si="6"/>
        <v>8728.3349999999991</v>
      </c>
      <c r="O31" s="22">
        <f t="shared" si="6"/>
        <v>220.27005</v>
      </c>
      <c r="P31" s="22">
        <f t="shared" si="7"/>
        <v>8948.6050499999983</v>
      </c>
      <c r="Q31" s="70">
        <f t="shared" si="12"/>
        <v>5.0190713703301748E-2</v>
      </c>
      <c r="R31" s="59"/>
      <c r="S31" s="12"/>
      <c r="T31" s="6">
        <v>2010</v>
      </c>
      <c r="U31" s="21">
        <v>681000</v>
      </c>
      <c r="V31" s="22">
        <f t="shared" si="1"/>
        <v>9438.66</v>
      </c>
      <c r="W31" s="22">
        <f t="shared" si="23"/>
        <v>241.57979999999998</v>
      </c>
      <c r="X31" s="22">
        <f t="shared" si="24"/>
        <v>9680.2397999999994</v>
      </c>
      <c r="Y31" s="24">
        <f t="shared" si="25"/>
        <v>6.5477296193358292E-2</v>
      </c>
      <c r="Z31" s="15"/>
      <c r="AA31" s="21">
        <v>525000</v>
      </c>
      <c r="AB31" s="22">
        <f t="shared" si="2"/>
        <v>7276.5</v>
      </c>
      <c r="AC31" s="22">
        <f t="shared" si="26"/>
        <v>176.715</v>
      </c>
      <c r="AD31" s="22">
        <f t="shared" si="9"/>
        <v>7453.2150000000001</v>
      </c>
      <c r="AE31" s="24">
        <f t="shared" si="14"/>
        <v>4.2657667660686016E-2</v>
      </c>
      <c r="AG31" s="21">
        <v>829000</v>
      </c>
      <c r="AH31" s="22">
        <f t="shared" si="3"/>
        <v>11489.94</v>
      </c>
      <c r="AI31" s="22">
        <f t="shared" si="27"/>
        <v>303.1182</v>
      </c>
      <c r="AJ31" s="22">
        <f t="shared" si="10"/>
        <v>11793.058200000001</v>
      </c>
      <c r="AK31" s="24">
        <f t="shared" si="15"/>
        <v>3.9673215738083467E-2</v>
      </c>
      <c r="AM31" s="21">
        <v>484000</v>
      </c>
      <c r="AN31" s="22">
        <f t="shared" si="4"/>
        <v>6708.24</v>
      </c>
      <c r="AO31" s="22">
        <f t="shared" si="28"/>
        <v>159.66719999999998</v>
      </c>
      <c r="AP31" s="22">
        <f t="shared" si="11"/>
        <v>6867.9071999999996</v>
      </c>
      <c r="AQ31" s="24">
        <f t="shared" si="16"/>
        <v>5.5456505706350079E-2</v>
      </c>
      <c r="AS31" s="21">
        <v>912000</v>
      </c>
      <c r="AT31" s="22">
        <f t="shared" si="20"/>
        <v>12640.32</v>
      </c>
      <c r="AU31" s="22">
        <f t="shared" si="29"/>
        <v>337.62959999999998</v>
      </c>
      <c r="AV31" s="22">
        <f t="shared" si="21"/>
        <v>12977.9496</v>
      </c>
      <c r="AW31" s="24">
        <f t="shared" si="22"/>
        <v>6.5105031803701863E-2</v>
      </c>
      <c r="AY31" s="21">
        <v>814000</v>
      </c>
      <c r="AZ31" s="22">
        <f t="shared" si="17"/>
        <v>11282.04</v>
      </c>
      <c r="BA31" s="22">
        <f t="shared" si="30"/>
        <v>296.88120000000004</v>
      </c>
      <c r="BB31" s="22">
        <f t="shared" si="18"/>
        <v>11578.921200000001</v>
      </c>
      <c r="BC31" s="24">
        <f t="shared" si="19"/>
        <v>1.8396146817997616E-2</v>
      </c>
    </row>
    <row r="32" spans="2:55">
      <c r="B32" s="39">
        <v>2011</v>
      </c>
      <c r="C32" s="22">
        <v>6234563000</v>
      </c>
      <c r="D32" s="31">
        <v>8949</v>
      </c>
      <c r="E32" s="22">
        <v>696677</v>
      </c>
      <c r="F32" s="32">
        <v>14.4</v>
      </c>
      <c r="G32" s="22">
        <v>10032</v>
      </c>
      <c r="H32" s="33">
        <v>10</v>
      </c>
      <c r="I32" s="33">
        <v>338</v>
      </c>
      <c r="J32" s="41">
        <f t="shared" si="0"/>
        <v>4.6744574290484175E-2</v>
      </c>
      <c r="K32" s="59"/>
      <c r="L32" s="39">
        <v>2011</v>
      </c>
      <c r="M32" s="22">
        <f t="shared" si="5"/>
        <v>634250</v>
      </c>
      <c r="N32" s="22">
        <f t="shared" si="6"/>
        <v>9133.2000000000007</v>
      </c>
      <c r="O32" s="22">
        <f t="shared" si="6"/>
        <v>230.79600000000002</v>
      </c>
      <c r="P32" s="22">
        <f t="shared" si="7"/>
        <v>9363.996000000001</v>
      </c>
      <c r="Q32" s="70">
        <f t="shared" si="12"/>
        <v>4.6419631627390157E-2</v>
      </c>
      <c r="R32" s="59"/>
      <c r="S32" s="12"/>
      <c r="T32" s="6">
        <v>2011</v>
      </c>
      <c r="U32" s="21">
        <v>681000</v>
      </c>
      <c r="V32" s="22">
        <f t="shared" si="1"/>
        <v>9806.4</v>
      </c>
      <c r="W32" s="22">
        <f t="shared" si="23"/>
        <v>250.99199999999999</v>
      </c>
      <c r="X32" s="22">
        <f t="shared" si="24"/>
        <v>10057.392</v>
      </c>
      <c r="Y32" s="24">
        <f t="shared" si="25"/>
        <v>3.8961038961039085E-2</v>
      </c>
      <c r="Z32" s="15"/>
      <c r="AA32" s="21">
        <v>525000</v>
      </c>
      <c r="AB32" s="22">
        <f t="shared" si="2"/>
        <v>7560</v>
      </c>
      <c r="AC32" s="22">
        <f t="shared" si="26"/>
        <v>183.6</v>
      </c>
      <c r="AD32" s="22">
        <f t="shared" si="9"/>
        <v>7743.6</v>
      </c>
      <c r="AE32" s="24">
        <f t="shared" si="14"/>
        <v>3.8961038961039085E-2</v>
      </c>
      <c r="AG32" s="21">
        <v>847000</v>
      </c>
      <c r="AH32" s="22">
        <f t="shared" si="3"/>
        <v>12196.8</v>
      </c>
      <c r="AI32" s="22">
        <f t="shared" si="27"/>
        <v>322.70400000000001</v>
      </c>
      <c r="AJ32" s="22">
        <f t="shared" si="10"/>
        <v>12519.503999999999</v>
      </c>
      <c r="AK32" s="24">
        <f t="shared" si="15"/>
        <v>6.1599441610489025E-2</v>
      </c>
      <c r="AM32" s="21">
        <v>484000</v>
      </c>
      <c r="AN32" s="22">
        <f t="shared" si="4"/>
        <v>6969.6</v>
      </c>
      <c r="AO32" s="22">
        <f t="shared" si="28"/>
        <v>165.88800000000001</v>
      </c>
      <c r="AP32" s="22">
        <f t="shared" si="11"/>
        <v>7135.4880000000003</v>
      </c>
      <c r="AQ32" s="24">
        <f t="shared" si="16"/>
        <v>3.8961038961039085E-2</v>
      </c>
      <c r="AS32" s="21">
        <v>906000</v>
      </c>
      <c r="AT32" s="22">
        <f t="shared" si="20"/>
        <v>13046.4</v>
      </c>
      <c r="AU32" s="22">
        <f t="shared" si="29"/>
        <v>348.19200000000001</v>
      </c>
      <c r="AV32" s="22">
        <f t="shared" si="21"/>
        <v>13394.592000000001</v>
      </c>
      <c r="AW32" s="24">
        <f t="shared" si="22"/>
        <v>3.2103869474111812E-2</v>
      </c>
      <c r="AY32" s="21">
        <v>827000</v>
      </c>
      <c r="AZ32" s="22">
        <f t="shared" si="17"/>
        <v>11908.8</v>
      </c>
      <c r="BA32" s="22">
        <f t="shared" si="30"/>
        <v>314.06400000000002</v>
      </c>
      <c r="BB32" s="22">
        <f t="shared" si="18"/>
        <v>12222.864</v>
      </c>
      <c r="BC32" s="24">
        <f t="shared" si="19"/>
        <v>5.5613367504392386E-2</v>
      </c>
    </row>
    <row r="33" spans="2:55">
      <c r="B33" s="39">
        <v>2012</v>
      </c>
      <c r="C33" s="22">
        <v>6251243000</v>
      </c>
      <c r="D33" s="31">
        <v>8963</v>
      </c>
      <c r="E33" s="22">
        <v>697450</v>
      </c>
      <c r="F33" s="32">
        <v>14.97</v>
      </c>
      <c r="G33" s="22">
        <v>10441</v>
      </c>
      <c r="H33" s="33">
        <v>10</v>
      </c>
      <c r="I33" s="33">
        <v>338</v>
      </c>
      <c r="J33" s="41">
        <f t="shared" si="0"/>
        <v>4.0769537480063844E-2</v>
      </c>
      <c r="K33" s="59"/>
      <c r="L33" s="39">
        <v>2012</v>
      </c>
      <c r="M33" s="22">
        <f t="shared" si="5"/>
        <v>632250</v>
      </c>
      <c r="N33" s="22">
        <f t="shared" si="6"/>
        <v>9464.7825000000012</v>
      </c>
      <c r="O33" s="22">
        <f t="shared" si="6"/>
        <v>239.03347499999998</v>
      </c>
      <c r="P33" s="22">
        <f t="shared" si="7"/>
        <v>9703.8159750000013</v>
      </c>
      <c r="Q33" s="70">
        <f t="shared" si="12"/>
        <v>3.6290059820615062E-2</v>
      </c>
      <c r="R33" s="59"/>
      <c r="S33" s="12"/>
      <c r="T33" s="6">
        <v>2012</v>
      </c>
      <c r="U33" s="21">
        <v>669000</v>
      </c>
      <c r="V33" s="22">
        <f t="shared" si="1"/>
        <v>10014.93</v>
      </c>
      <c r="W33" s="22">
        <f t="shared" si="23"/>
        <v>255.53790000000001</v>
      </c>
      <c r="X33" s="22">
        <f t="shared" si="24"/>
        <v>10270.4679</v>
      </c>
      <c r="Y33" s="24">
        <f t="shared" si="25"/>
        <v>2.1185999312744341E-2</v>
      </c>
      <c r="Z33" s="15"/>
      <c r="AA33" s="21">
        <v>513000</v>
      </c>
      <c r="AB33" s="22">
        <f t="shared" si="2"/>
        <v>7679.61</v>
      </c>
      <c r="AC33" s="22">
        <f t="shared" si="26"/>
        <v>185.47829999999999</v>
      </c>
      <c r="AD33" s="22">
        <f t="shared" si="9"/>
        <v>7865.0882999999994</v>
      </c>
      <c r="AE33" s="24">
        <f t="shared" si="14"/>
        <v>1.5688865643886496E-2</v>
      </c>
      <c r="AG33" s="21">
        <v>863000</v>
      </c>
      <c r="AH33" s="22">
        <f t="shared" si="3"/>
        <v>12919.11</v>
      </c>
      <c r="AI33" s="22">
        <f t="shared" si="27"/>
        <v>342.66329999999999</v>
      </c>
      <c r="AJ33" s="22">
        <f t="shared" si="10"/>
        <v>13261.773300000001</v>
      </c>
      <c r="AK33" s="24">
        <f t="shared" si="15"/>
        <v>5.9289034134259788E-2</v>
      </c>
      <c r="AM33" s="21">
        <v>484000</v>
      </c>
      <c r="AN33" s="22">
        <f t="shared" si="4"/>
        <v>7245.48</v>
      </c>
      <c r="AO33" s="22">
        <f t="shared" si="28"/>
        <v>172.45439999999999</v>
      </c>
      <c r="AP33" s="22">
        <f t="shared" si="11"/>
        <v>7417.9343999999992</v>
      </c>
      <c r="AQ33" s="24">
        <f t="shared" si="16"/>
        <v>3.9583333333333082E-2</v>
      </c>
      <c r="AS33" s="21">
        <v>892000</v>
      </c>
      <c r="AT33" s="22">
        <f t="shared" si="20"/>
        <v>13353.24</v>
      </c>
      <c r="AU33" s="22">
        <f t="shared" si="29"/>
        <v>355.68720000000002</v>
      </c>
      <c r="AV33" s="22">
        <f t="shared" si="21"/>
        <v>13708.9272</v>
      </c>
      <c r="AW33" s="24">
        <f t="shared" si="22"/>
        <v>2.3467321737011382E-2</v>
      </c>
      <c r="AY33" s="21">
        <v>844000</v>
      </c>
      <c r="AZ33" s="22">
        <f t="shared" si="17"/>
        <v>12634.68</v>
      </c>
      <c r="BA33" s="22">
        <f t="shared" si="30"/>
        <v>334.13039999999995</v>
      </c>
      <c r="BB33" s="22">
        <f t="shared" si="18"/>
        <v>12968.8104</v>
      </c>
      <c r="BC33" s="24">
        <f t="shared" si="19"/>
        <v>6.1028773616396359E-2</v>
      </c>
    </row>
    <row r="34" spans="2:55">
      <c r="B34" s="39">
        <v>2013</v>
      </c>
      <c r="C34" s="22">
        <v>6441950000</v>
      </c>
      <c r="D34" s="31">
        <v>8978</v>
      </c>
      <c r="E34" s="22">
        <v>717526</v>
      </c>
      <c r="F34" s="32">
        <v>15.2</v>
      </c>
      <c r="G34" s="22">
        <v>10906</v>
      </c>
      <c r="H34" s="33">
        <v>9</v>
      </c>
      <c r="I34" s="33">
        <v>338</v>
      </c>
      <c r="J34" s="41">
        <f t="shared" si="0"/>
        <v>4.4535963988123761E-2</v>
      </c>
      <c r="K34" s="59"/>
      <c r="L34" s="39">
        <v>2013</v>
      </c>
      <c r="M34" s="22">
        <f t="shared" si="5"/>
        <v>643750</v>
      </c>
      <c r="N34" s="22">
        <f t="shared" si="6"/>
        <v>9785</v>
      </c>
      <c r="O34" s="22">
        <f t="shared" si="6"/>
        <v>247.95000000000002</v>
      </c>
      <c r="P34" s="22">
        <f t="shared" si="7"/>
        <v>10032.950000000001</v>
      </c>
      <c r="Q34" s="70">
        <f t="shared" si="12"/>
        <v>3.3917999460000958E-2</v>
      </c>
      <c r="R34" s="59"/>
      <c r="S34" s="12"/>
      <c r="T34" s="6">
        <v>2013</v>
      </c>
      <c r="U34" s="21">
        <v>684000</v>
      </c>
      <c r="V34" s="22">
        <f t="shared" si="1"/>
        <v>10396.799999999999</v>
      </c>
      <c r="W34" s="22">
        <f t="shared" si="23"/>
        <v>266.30399999999997</v>
      </c>
      <c r="X34" s="22">
        <f t="shared" si="24"/>
        <v>10663.103999999999</v>
      </c>
      <c r="Y34" s="24">
        <f t="shared" si="25"/>
        <v>3.8229621456681517E-2</v>
      </c>
      <c r="Z34" s="15"/>
      <c r="AA34" s="21">
        <v>522000</v>
      </c>
      <c r="AB34" s="22">
        <f t="shared" si="2"/>
        <v>7934.4</v>
      </c>
      <c r="AC34" s="22">
        <f t="shared" si="26"/>
        <v>192.43199999999999</v>
      </c>
      <c r="AD34" s="22">
        <f t="shared" si="9"/>
        <v>8126.8319999999994</v>
      </c>
      <c r="AE34" s="24">
        <f t="shared" si="14"/>
        <v>3.3279181366596911E-2</v>
      </c>
      <c r="AG34" s="21">
        <v>874000</v>
      </c>
      <c r="AH34" s="22">
        <f t="shared" si="3"/>
        <v>13284.8</v>
      </c>
      <c r="AI34" s="22">
        <f t="shared" si="27"/>
        <v>352.94400000000002</v>
      </c>
      <c r="AJ34" s="22">
        <f t="shared" si="10"/>
        <v>13637.743999999999</v>
      </c>
      <c r="AK34" s="24">
        <f t="shared" si="15"/>
        <v>2.8349956788961128E-2</v>
      </c>
      <c r="AM34" s="21">
        <v>495000</v>
      </c>
      <c r="AN34" s="22">
        <f t="shared" si="4"/>
        <v>7524</v>
      </c>
      <c r="AO34" s="22">
        <f t="shared" si="28"/>
        <v>180.12</v>
      </c>
      <c r="AP34" s="22">
        <f t="shared" si="11"/>
        <v>7704.12</v>
      </c>
      <c r="AQ34" s="24">
        <f t="shared" si="16"/>
        <v>3.8580227940543832E-2</v>
      </c>
      <c r="AS34" s="21">
        <v>911000</v>
      </c>
      <c r="AT34" s="22">
        <f t="shared" si="20"/>
        <v>13847.2</v>
      </c>
      <c r="AU34" s="22">
        <f t="shared" si="29"/>
        <v>369.81599999999997</v>
      </c>
      <c r="AV34" s="22">
        <f t="shared" si="21"/>
        <v>14217.016000000001</v>
      </c>
      <c r="AW34" s="24">
        <f t="shared" si="22"/>
        <v>3.7062622960022829E-2</v>
      </c>
      <c r="AY34" s="21">
        <v>814000</v>
      </c>
      <c r="AZ34" s="22">
        <f t="shared" si="17"/>
        <v>12372.8</v>
      </c>
      <c r="BA34" s="22">
        <f t="shared" si="30"/>
        <v>325.584</v>
      </c>
      <c r="BB34" s="22">
        <f t="shared" si="18"/>
        <v>12698.384</v>
      </c>
      <c r="BC34" s="24">
        <f t="shared" si="19"/>
        <v>-2.08520590292538E-2</v>
      </c>
    </row>
    <row r="35" spans="2:55">
      <c r="B35" s="39">
        <v>2014</v>
      </c>
      <c r="C35" s="22">
        <v>6658875000</v>
      </c>
      <c r="D35" s="31">
        <v>8996</v>
      </c>
      <c r="E35" s="22">
        <v>740204</v>
      </c>
      <c r="F35" s="32">
        <v>15.51</v>
      </c>
      <c r="G35" s="22">
        <v>11481</v>
      </c>
      <c r="H35" s="33">
        <v>9</v>
      </c>
      <c r="I35" s="33">
        <v>338</v>
      </c>
      <c r="J35" s="41">
        <f t="shared" si="0"/>
        <v>5.2723271593618115E-2</v>
      </c>
      <c r="K35" s="59"/>
      <c r="L35" s="39">
        <v>2014</v>
      </c>
      <c r="M35" s="22">
        <f t="shared" si="5"/>
        <v>660250</v>
      </c>
      <c r="N35" s="22">
        <f t="shared" si="6"/>
        <v>10240.477500000001</v>
      </c>
      <c r="O35" s="22">
        <f t="shared" si="6"/>
        <v>260.684325</v>
      </c>
      <c r="P35" s="22">
        <f t="shared" si="7"/>
        <v>10501.161825000001</v>
      </c>
      <c r="Q35" s="70">
        <f t="shared" si="12"/>
        <v>4.6667413372936117E-2</v>
      </c>
      <c r="R35" s="59"/>
      <c r="S35" s="12"/>
      <c r="T35" s="6">
        <v>2014</v>
      </c>
      <c r="U35" s="21">
        <v>709000</v>
      </c>
      <c r="V35" s="22">
        <f t="shared" si="1"/>
        <v>10996.59</v>
      </c>
      <c r="W35" s="22">
        <f t="shared" si="23"/>
        <v>283.36770000000001</v>
      </c>
      <c r="X35" s="22">
        <f t="shared" si="24"/>
        <v>11279.957700000001</v>
      </c>
      <c r="Y35" s="24">
        <f t="shared" si="25"/>
        <v>5.7849356059924251E-2</v>
      </c>
      <c r="Z35" s="15"/>
      <c r="AA35" s="21">
        <v>531000</v>
      </c>
      <c r="AB35" s="22">
        <f t="shared" si="2"/>
        <v>8235.81</v>
      </c>
      <c r="AC35" s="22">
        <f t="shared" si="26"/>
        <v>200.54429999999999</v>
      </c>
      <c r="AD35" s="22">
        <f t="shared" si="9"/>
        <v>8436.3542999999991</v>
      </c>
      <c r="AE35" s="24">
        <f t="shared" si="14"/>
        <v>3.8086464688823263E-2</v>
      </c>
      <c r="AG35" s="21">
        <v>893000</v>
      </c>
      <c r="AH35" s="22">
        <f t="shared" si="3"/>
        <v>13850.43</v>
      </c>
      <c r="AI35" s="22">
        <f t="shared" si="27"/>
        <v>368.98289999999997</v>
      </c>
      <c r="AJ35" s="22">
        <f t="shared" si="10"/>
        <v>14219.412899999999</v>
      </c>
      <c r="AK35" s="24">
        <f t="shared" si="15"/>
        <v>4.2651401874093109E-2</v>
      </c>
      <c r="AM35" s="21">
        <v>508000</v>
      </c>
      <c r="AN35" s="22">
        <f t="shared" si="4"/>
        <v>7879.08</v>
      </c>
      <c r="AO35" s="22">
        <f t="shared" si="28"/>
        <v>189.8424</v>
      </c>
      <c r="AP35" s="22">
        <f t="shared" si="11"/>
        <v>8068.9223999999995</v>
      </c>
      <c r="AQ35" s="24">
        <f t="shared" si="16"/>
        <v>4.7351598884752599E-2</v>
      </c>
      <c r="AS35" s="21">
        <v>938000</v>
      </c>
      <c r="AT35" s="22">
        <f t="shared" si="20"/>
        <v>14548.38</v>
      </c>
      <c r="AU35" s="22">
        <f t="shared" si="29"/>
        <v>389.92139999999995</v>
      </c>
      <c r="AV35" s="22">
        <f t="shared" si="21"/>
        <v>14938.301399999998</v>
      </c>
      <c r="AW35" s="24">
        <f t="shared" si="22"/>
        <v>5.0733951484615014E-2</v>
      </c>
      <c r="AY35" s="21">
        <v>814000</v>
      </c>
      <c r="AZ35" s="22">
        <f t="shared" si="17"/>
        <v>12625.14</v>
      </c>
      <c r="BA35" s="22">
        <f t="shared" si="30"/>
        <v>332.2242</v>
      </c>
      <c r="BB35" s="22">
        <f t="shared" si="18"/>
        <v>12957.3642</v>
      </c>
      <c r="BC35" s="24">
        <f t="shared" si="19"/>
        <v>2.0394736842105354E-2</v>
      </c>
    </row>
    <row r="36" spans="2:55">
      <c r="B36" s="39">
        <v>2015</v>
      </c>
      <c r="C36" s="22">
        <v>7385759000</v>
      </c>
      <c r="D36" s="31">
        <v>9003</v>
      </c>
      <c r="E36" s="22">
        <v>820366</v>
      </c>
      <c r="F36" s="32">
        <v>14.86</v>
      </c>
      <c r="G36" s="22">
        <v>12191</v>
      </c>
      <c r="H36" s="33">
        <v>8</v>
      </c>
      <c r="I36" s="33">
        <v>338</v>
      </c>
      <c r="J36" s="41">
        <f t="shared" si="0"/>
        <v>6.1841303022384775E-2</v>
      </c>
      <c r="K36" s="59"/>
      <c r="L36" s="39">
        <v>2015</v>
      </c>
      <c r="M36" s="22">
        <f t="shared" si="5"/>
        <v>717500</v>
      </c>
      <c r="N36" s="22">
        <f t="shared" si="6"/>
        <v>10662.05</v>
      </c>
      <c r="O36" s="22">
        <f t="shared" si="6"/>
        <v>275.28149999999994</v>
      </c>
      <c r="P36" s="22">
        <f t="shared" si="7"/>
        <v>10937.331499999998</v>
      </c>
      <c r="Q36" s="70">
        <f t="shared" si="12"/>
        <v>4.1535373158578803E-2</v>
      </c>
      <c r="R36" s="59"/>
      <c r="S36" s="12"/>
      <c r="T36" s="6">
        <v>2015</v>
      </c>
      <c r="U36" s="21">
        <v>783000</v>
      </c>
      <c r="V36" s="22">
        <f t="shared" si="1"/>
        <v>11635.38</v>
      </c>
      <c r="W36" s="22">
        <f t="shared" si="23"/>
        <v>304.48139999999995</v>
      </c>
      <c r="X36" s="22">
        <f t="shared" si="24"/>
        <v>11939.8614</v>
      </c>
      <c r="Y36" s="24">
        <f t="shared" si="25"/>
        <v>5.8502320447531453E-2</v>
      </c>
      <c r="Z36" s="15"/>
      <c r="AA36" s="21">
        <v>522000</v>
      </c>
      <c r="AB36" s="22">
        <f t="shared" si="2"/>
        <v>7756.92</v>
      </c>
      <c r="AC36" s="22">
        <f t="shared" si="26"/>
        <v>188.1276</v>
      </c>
      <c r="AD36" s="22">
        <f t="shared" si="9"/>
        <v>7945.0475999999999</v>
      </c>
      <c r="AE36" s="24">
        <f t="shared" si="14"/>
        <v>-5.8236850009962149E-2</v>
      </c>
      <c r="AG36" s="21">
        <v>1014000</v>
      </c>
      <c r="AH36" s="22">
        <f t="shared" si="3"/>
        <v>15068.04</v>
      </c>
      <c r="AI36" s="22">
        <f t="shared" si="27"/>
        <v>407.46120000000002</v>
      </c>
      <c r="AJ36" s="22">
        <f t="shared" si="10"/>
        <v>15475.501200000001</v>
      </c>
      <c r="AK36" s="24">
        <f t="shared" si="15"/>
        <v>8.8336157676383475E-2</v>
      </c>
      <c r="AM36" s="21">
        <v>551000</v>
      </c>
      <c r="AN36" s="22">
        <f t="shared" si="4"/>
        <v>8187.86</v>
      </c>
      <c r="AO36" s="22">
        <f t="shared" si="28"/>
        <v>201.05579999999998</v>
      </c>
      <c r="AP36" s="22">
        <f t="shared" si="11"/>
        <v>8388.9157999999989</v>
      </c>
      <c r="AQ36" s="24">
        <f t="shared" si="16"/>
        <v>3.9657513622884721E-2</v>
      </c>
      <c r="AS36" s="21">
        <v>958000</v>
      </c>
      <c r="AT36" s="22">
        <f t="shared" si="20"/>
        <v>14235.88</v>
      </c>
      <c r="AU36" s="22">
        <f t="shared" si="29"/>
        <v>382.49639999999994</v>
      </c>
      <c r="AV36" s="22">
        <f t="shared" si="21"/>
        <v>14618.376399999999</v>
      </c>
      <c r="AW36" s="24">
        <f t="shared" si="22"/>
        <v>-2.1416424226117114E-2</v>
      </c>
      <c r="AY36" s="21">
        <v>882000</v>
      </c>
      <c r="AZ36" s="22">
        <f t="shared" si="17"/>
        <v>13106.52</v>
      </c>
      <c r="BA36" s="22">
        <f t="shared" si="30"/>
        <v>348.61559999999997</v>
      </c>
      <c r="BB36" s="22">
        <f t="shared" si="18"/>
        <v>13455.1356</v>
      </c>
      <c r="BC36" s="24">
        <f t="shared" si="19"/>
        <v>3.8416100089244898E-2</v>
      </c>
    </row>
    <row r="37" spans="2:55">
      <c r="B37" s="39">
        <v>2016</v>
      </c>
      <c r="C37" s="22">
        <v>8008381000</v>
      </c>
      <c r="D37" s="31">
        <v>9025</v>
      </c>
      <c r="E37" s="22">
        <v>887355</v>
      </c>
      <c r="F37" s="32">
        <v>14.6</v>
      </c>
      <c r="G37" s="22">
        <v>12955</v>
      </c>
      <c r="H37" s="33"/>
      <c r="I37" s="33">
        <v>336</v>
      </c>
      <c r="J37" s="41">
        <f t="shared" si="0"/>
        <v>6.2669182183578087E-2</v>
      </c>
      <c r="K37" s="59"/>
      <c r="L37" s="39">
        <v>2016</v>
      </c>
      <c r="M37" s="22">
        <f t="shared" si="5"/>
        <v>754500</v>
      </c>
      <c r="N37" s="22">
        <f t="shared" si="6"/>
        <v>11015.699999999999</v>
      </c>
      <c r="O37" s="22">
        <f t="shared" si="6"/>
        <v>286.67099999999999</v>
      </c>
      <c r="P37" s="22">
        <f t="shared" si="7"/>
        <v>11302.370999999999</v>
      </c>
      <c r="Q37" s="70">
        <f t="shared" si="12"/>
        <v>3.3375554174251754E-2</v>
      </c>
      <c r="R37" s="59"/>
      <c r="S37" s="12"/>
      <c r="T37" s="6">
        <v>2016</v>
      </c>
      <c r="U37" s="21">
        <v>818000</v>
      </c>
      <c r="V37" s="22">
        <f t="shared" si="1"/>
        <v>11942.8</v>
      </c>
      <c r="W37" s="22">
        <f t="shared" si="23"/>
        <v>314.48399999999998</v>
      </c>
      <c r="X37" s="22">
        <f t="shared" si="24"/>
        <v>12257.284</v>
      </c>
      <c r="Y37" s="24">
        <f t="shared" si="25"/>
        <v>2.6585115971279105E-2</v>
      </c>
      <c r="Z37" s="15"/>
      <c r="AA37" s="21">
        <v>538000</v>
      </c>
      <c r="AB37" s="22">
        <f t="shared" si="2"/>
        <v>7854.8</v>
      </c>
      <c r="AC37" s="22">
        <f t="shared" si="26"/>
        <v>191.84399999999999</v>
      </c>
      <c r="AD37" s="22">
        <f t="shared" si="9"/>
        <v>8046.6440000000002</v>
      </c>
      <c r="AE37" s="24">
        <f t="shared" si="14"/>
        <v>1.2787387202060296E-2</v>
      </c>
      <c r="AG37" s="21">
        <v>1076000</v>
      </c>
      <c r="AH37" s="22">
        <f t="shared" si="3"/>
        <v>15709.6</v>
      </c>
      <c r="AI37" s="22">
        <f t="shared" si="27"/>
        <v>427.488</v>
      </c>
      <c r="AJ37" s="22">
        <f t="shared" si="10"/>
        <v>16137.088</v>
      </c>
      <c r="AK37" s="24">
        <f t="shared" si="15"/>
        <v>4.2750589557642105E-2</v>
      </c>
      <c r="AM37" s="21">
        <v>586000</v>
      </c>
      <c r="AN37" s="22">
        <f t="shared" si="4"/>
        <v>8555.6</v>
      </c>
      <c r="AO37" s="22">
        <f t="shared" si="28"/>
        <v>212.86799999999999</v>
      </c>
      <c r="AP37" s="22">
        <f t="shared" si="11"/>
        <v>8768.4680000000008</v>
      </c>
      <c r="AQ37" s="24">
        <f t="shared" si="16"/>
        <v>4.5244487970662606E-2</v>
      </c>
      <c r="AS37" s="21">
        <v>1001000</v>
      </c>
      <c r="AT37" s="22">
        <f t="shared" si="20"/>
        <v>14614.6</v>
      </c>
      <c r="AU37" s="22">
        <f t="shared" si="29"/>
        <v>394.63799999999998</v>
      </c>
      <c r="AV37" s="22">
        <f t="shared" si="21"/>
        <v>15009.238000000001</v>
      </c>
      <c r="AW37" s="24">
        <f t="shared" si="22"/>
        <v>2.6737688872206178E-2</v>
      </c>
      <c r="AY37" s="21">
        <v>951000</v>
      </c>
      <c r="AZ37" s="22">
        <f t="shared" si="17"/>
        <v>13884.6</v>
      </c>
      <c r="BA37" s="22">
        <f t="shared" si="30"/>
        <v>372.738</v>
      </c>
      <c r="BB37" s="22">
        <f t="shared" si="18"/>
        <v>14257.338</v>
      </c>
      <c r="BC37" s="24">
        <f t="shared" si="19"/>
        <v>5.9620536265721391E-2</v>
      </c>
    </row>
    <row r="38" spans="2:55">
      <c r="B38" s="43"/>
      <c r="C38" s="26"/>
      <c r="D38" s="26"/>
      <c r="E38" s="26"/>
      <c r="F38" s="26"/>
      <c r="G38" s="26"/>
      <c r="H38" s="26"/>
      <c r="I38" s="26"/>
      <c r="J38" s="40"/>
      <c r="K38" s="26"/>
      <c r="L38" s="43"/>
      <c r="M38" s="26"/>
      <c r="N38" s="26"/>
      <c r="O38" s="26"/>
      <c r="P38" s="26"/>
      <c r="Q38" s="40"/>
      <c r="R38" s="26"/>
      <c r="U38" s="25"/>
      <c r="V38" s="26"/>
      <c r="W38" s="26"/>
      <c r="X38" s="26"/>
      <c r="Y38" s="23"/>
      <c r="AA38" s="25"/>
      <c r="AB38" s="26"/>
      <c r="AC38" s="26"/>
      <c r="AD38" s="26"/>
      <c r="AE38" s="23"/>
      <c r="AG38" s="25"/>
      <c r="AH38" s="26"/>
      <c r="AI38" s="26"/>
      <c r="AJ38" s="26"/>
      <c r="AK38" s="23"/>
      <c r="AM38" s="25"/>
      <c r="AN38" s="26"/>
      <c r="AO38" s="26"/>
      <c r="AP38" s="26"/>
      <c r="AQ38" s="23"/>
      <c r="AS38" s="25"/>
      <c r="AT38" s="26"/>
      <c r="AU38" s="26"/>
      <c r="AV38" s="26"/>
      <c r="AW38" s="23"/>
      <c r="AY38" s="25"/>
      <c r="AZ38" s="26"/>
      <c r="BA38" s="26"/>
      <c r="BB38" s="26"/>
      <c r="BC38" s="23"/>
    </row>
    <row r="39" spans="2:55">
      <c r="B39" s="43"/>
      <c r="C39" s="26"/>
      <c r="D39" s="26"/>
      <c r="E39" s="26"/>
      <c r="F39" s="26"/>
      <c r="G39" s="26"/>
      <c r="H39" s="26"/>
      <c r="I39" s="46" t="s">
        <v>23</v>
      </c>
      <c r="J39" s="47">
        <f>(G37/G9)^(1/J41)-1</f>
        <v>6.1593510749362812E-2</v>
      </c>
      <c r="K39" s="60"/>
      <c r="L39" s="43"/>
      <c r="M39" s="26"/>
      <c r="N39" s="26"/>
      <c r="O39" s="26"/>
      <c r="P39" s="46" t="s">
        <v>23</v>
      </c>
      <c r="Q39" s="47">
        <f>(P37/P11)^(1/Q41)-1</f>
        <v>5.0714784033701443E-2</v>
      </c>
      <c r="R39" s="60"/>
      <c r="U39" s="25"/>
      <c r="V39" s="26"/>
      <c r="W39" s="26"/>
      <c r="X39" s="46" t="s">
        <v>23</v>
      </c>
      <c r="Y39" s="53">
        <f>(X37/X11)^(1/Y41)-1</f>
        <v>5.20923542788716E-2</v>
      </c>
      <c r="AA39" s="25"/>
      <c r="AB39" s="26"/>
      <c r="AC39" s="26"/>
      <c r="AD39" s="46" t="s">
        <v>23</v>
      </c>
      <c r="AE39" s="53">
        <f>(AD37/AD11)^(1/AE41)-1</f>
        <v>4.2987425766134457E-2</v>
      </c>
      <c r="AG39" s="25"/>
      <c r="AH39" s="26"/>
      <c r="AI39" s="26"/>
      <c r="AJ39" s="46" t="s">
        <v>23</v>
      </c>
      <c r="AK39" s="53">
        <f>(AJ37/AJ11)^(1/AK41)-1</f>
        <v>5.2085577461446819E-2</v>
      </c>
      <c r="AM39" s="25"/>
      <c r="AN39" s="26"/>
      <c r="AO39" s="26"/>
      <c r="AP39" s="46" t="s">
        <v>23</v>
      </c>
      <c r="AQ39" s="53">
        <f>(AP37/AP11)^(1/AQ41)-1</f>
        <v>5.4355130188689094E-2</v>
      </c>
      <c r="AS39" s="25"/>
      <c r="AT39" s="26"/>
      <c r="AU39" s="26"/>
      <c r="AV39" s="46" t="s">
        <v>23</v>
      </c>
      <c r="AW39" s="53">
        <f>(AV37/AV21)^(1/AW41)-1</f>
        <v>4.6621597042158403E-2</v>
      </c>
      <c r="AY39" s="25"/>
      <c r="AZ39" s="26"/>
      <c r="BA39" s="26"/>
      <c r="BB39" s="46" t="s">
        <v>23</v>
      </c>
      <c r="BC39" s="53">
        <f>(BB37/BB18)^(1/BC41)-1</f>
        <v>4.7283517836714584E-2</v>
      </c>
    </row>
    <row r="40" spans="2:55">
      <c r="B40" s="43"/>
      <c r="C40" s="26"/>
      <c r="D40" s="26"/>
      <c r="E40" s="26"/>
      <c r="F40" s="26"/>
      <c r="G40" s="26"/>
      <c r="H40" s="26"/>
      <c r="I40" s="48"/>
      <c r="J40" s="49" t="s">
        <v>26</v>
      </c>
      <c r="K40" s="46"/>
      <c r="L40" s="43"/>
      <c r="M40" s="26"/>
      <c r="N40" s="26"/>
      <c r="O40" s="26"/>
      <c r="P40" s="48"/>
      <c r="Q40" s="49" t="s">
        <v>26</v>
      </c>
      <c r="R40" s="46"/>
      <c r="U40" s="25"/>
      <c r="V40" s="26"/>
      <c r="W40" s="26"/>
      <c r="X40" s="48"/>
      <c r="Y40" s="54" t="s">
        <v>26</v>
      </c>
      <c r="AA40" s="25"/>
      <c r="AB40" s="26"/>
      <c r="AC40" s="26"/>
      <c r="AD40" s="48"/>
      <c r="AE40" s="54" t="s">
        <v>26</v>
      </c>
      <c r="AG40" s="25"/>
      <c r="AH40" s="26"/>
      <c r="AI40" s="26"/>
      <c r="AJ40" s="48"/>
      <c r="AK40" s="54" t="s">
        <v>26</v>
      </c>
      <c r="AM40" s="25"/>
      <c r="AN40" s="26"/>
      <c r="AO40" s="26"/>
      <c r="AP40" s="48"/>
      <c r="AQ40" s="54" t="s">
        <v>26</v>
      </c>
      <c r="AS40" s="25"/>
      <c r="AT40" s="26"/>
      <c r="AU40" s="26"/>
      <c r="AV40" s="48"/>
      <c r="AW40" s="54" t="s">
        <v>26</v>
      </c>
      <c r="AY40" s="25"/>
      <c r="AZ40" s="26"/>
      <c r="BA40" s="26"/>
      <c r="BB40" s="48"/>
      <c r="BC40" s="54" t="s">
        <v>26</v>
      </c>
    </row>
    <row r="41" spans="2:55">
      <c r="B41" s="43"/>
      <c r="C41" s="26"/>
      <c r="D41" s="26"/>
      <c r="E41" s="26"/>
      <c r="F41" s="26"/>
      <c r="G41" s="26"/>
      <c r="H41" s="26"/>
      <c r="I41" s="46" t="s">
        <v>24</v>
      </c>
      <c r="J41" s="50">
        <f>$T37-$T9</f>
        <v>28</v>
      </c>
      <c r="K41" s="48"/>
      <c r="L41" s="43"/>
      <c r="M41" s="26"/>
      <c r="N41" s="26"/>
      <c r="O41" s="26"/>
      <c r="P41" s="46" t="s">
        <v>24</v>
      </c>
      <c r="Q41" s="50">
        <f>$T37-$T11</f>
        <v>26</v>
      </c>
      <c r="R41" s="48"/>
      <c r="U41" s="25"/>
      <c r="V41" s="26"/>
      <c r="W41" s="26"/>
      <c r="X41" s="46" t="s">
        <v>24</v>
      </c>
      <c r="Y41" s="55">
        <f>$T37-$T11</f>
        <v>26</v>
      </c>
      <c r="AA41" s="25"/>
      <c r="AB41" s="26"/>
      <c r="AC41" s="26"/>
      <c r="AD41" s="46" t="s">
        <v>24</v>
      </c>
      <c r="AE41" s="55">
        <f>$T37-$T11</f>
        <v>26</v>
      </c>
      <c r="AG41" s="25"/>
      <c r="AH41" s="26"/>
      <c r="AI41" s="26"/>
      <c r="AJ41" s="46" t="s">
        <v>24</v>
      </c>
      <c r="AK41" s="55">
        <f>$T37-$T11</f>
        <v>26</v>
      </c>
      <c r="AM41" s="25"/>
      <c r="AN41" s="26"/>
      <c r="AO41" s="26"/>
      <c r="AP41" s="46" t="s">
        <v>24</v>
      </c>
      <c r="AQ41" s="55">
        <f>$T37-$T11</f>
        <v>26</v>
      </c>
      <c r="AS41" s="25"/>
      <c r="AT41" s="26"/>
      <c r="AU41" s="26"/>
      <c r="AV41" s="46" t="s">
        <v>24</v>
      </c>
      <c r="AW41" s="55">
        <f>$T37-$T21</f>
        <v>16</v>
      </c>
      <c r="AY41" s="25"/>
      <c r="AZ41" s="26"/>
      <c r="BA41" s="26"/>
      <c r="BB41" s="46" t="s">
        <v>24</v>
      </c>
      <c r="BC41" s="55">
        <f>$T37-$T18</f>
        <v>19</v>
      </c>
    </row>
    <row r="42" spans="2:55" ht="16" thickBot="1">
      <c r="B42" s="44"/>
      <c r="C42" s="45"/>
      <c r="D42" s="45"/>
      <c r="E42" s="45"/>
      <c r="F42" s="45"/>
      <c r="G42" s="45"/>
      <c r="H42" s="45"/>
      <c r="I42" s="51"/>
      <c r="J42" s="52" t="s">
        <v>25</v>
      </c>
      <c r="K42" s="46"/>
      <c r="L42" s="44"/>
      <c r="M42" s="45"/>
      <c r="N42" s="45"/>
      <c r="O42" s="45"/>
      <c r="P42" s="51"/>
      <c r="Q42" s="52" t="s">
        <v>25</v>
      </c>
      <c r="R42" s="46"/>
      <c r="U42" s="27"/>
      <c r="V42" s="28"/>
      <c r="W42" s="28"/>
      <c r="X42" s="56"/>
      <c r="Y42" s="57" t="s">
        <v>25</v>
      </c>
      <c r="AA42" s="27"/>
      <c r="AB42" s="28"/>
      <c r="AC42" s="28"/>
      <c r="AD42" s="56"/>
      <c r="AE42" s="57" t="s">
        <v>25</v>
      </c>
      <c r="AG42" s="27"/>
      <c r="AH42" s="28"/>
      <c r="AI42" s="28"/>
      <c r="AJ42" s="56"/>
      <c r="AK42" s="57" t="s">
        <v>25</v>
      </c>
      <c r="AM42" s="27"/>
      <c r="AN42" s="28"/>
      <c r="AO42" s="28"/>
      <c r="AP42" s="56"/>
      <c r="AQ42" s="57" t="s">
        <v>25</v>
      </c>
      <c r="AS42" s="27"/>
      <c r="AT42" s="28"/>
      <c r="AU42" s="28"/>
      <c r="AV42" s="56"/>
      <c r="AW42" s="57" t="s">
        <v>25</v>
      </c>
      <c r="AY42" s="27"/>
      <c r="AZ42" s="28"/>
      <c r="BA42" s="28"/>
      <c r="BB42" s="56"/>
      <c r="BC42" s="57" t="s">
        <v>25</v>
      </c>
    </row>
    <row r="44" spans="2:55">
      <c r="B44" s="67" t="s">
        <v>27</v>
      </c>
      <c r="C44" s="67"/>
      <c r="D44" s="67"/>
      <c r="E44" s="67"/>
      <c r="F44" s="67"/>
      <c r="G44" s="67"/>
      <c r="H44" s="67"/>
      <c r="I44" s="67"/>
      <c r="J44" s="67"/>
      <c r="K44" s="58"/>
      <c r="L44" s="58"/>
      <c r="M44" s="58"/>
      <c r="N44" s="58"/>
      <c r="O44" s="58"/>
      <c r="P44" s="58"/>
      <c r="Q44" s="58"/>
      <c r="R44" s="58"/>
    </row>
    <row r="45" spans="2:55">
      <c r="B45" s="67"/>
      <c r="C45" s="67"/>
      <c r="D45" s="67"/>
      <c r="E45" s="67"/>
      <c r="F45" s="67"/>
      <c r="G45" s="67"/>
      <c r="H45" s="67"/>
      <c r="I45" s="67"/>
      <c r="J45" s="67"/>
      <c r="K45" s="58"/>
      <c r="L45" s="58"/>
      <c r="M45" s="58"/>
      <c r="N45" s="58"/>
      <c r="O45" s="58"/>
      <c r="P45" s="58"/>
      <c r="Q45" s="58"/>
      <c r="R45" s="58"/>
    </row>
    <row r="46" spans="2:55">
      <c r="B46" s="67"/>
      <c r="C46" s="67"/>
      <c r="D46" s="67"/>
      <c r="E46" s="67"/>
      <c r="F46" s="67"/>
      <c r="G46" s="67"/>
      <c r="H46" s="67"/>
      <c r="I46" s="67"/>
      <c r="J46" s="67"/>
      <c r="K46" s="58"/>
      <c r="L46" s="58"/>
      <c r="M46" s="58"/>
      <c r="N46" s="58"/>
      <c r="O46" s="58"/>
      <c r="P46" s="58"/>
      <c r="Q46" s="58"/>
      <c r="R46" s="58"/>
    </row>
    <row r="51" spans="2:18" s="13" customFormat="1">
      <c r="D51" s="13" t="s">
        <v>31</v>
      </c>
      <c r="M51" s="13" t="s">
        <v>29</v>
      </c>
    </row>
    <row r="52" spans="2:18" ht="73">
      <c r="B52" s="19"/>
      <c r="C52" s="63" t="s">
        <v>0</v>
      </c>
      <c r="D52" s="29" t="s">
        <v>5</v>
      </c>
      <c r="E52" s="29" t="s">
        <v>1</v>
      </c>
      <c r="F52" s="30" t="s">
        <v>19</v>
      </c>
      <c r="G52" s="29" t="s">
        <v>2</v>
      </c>
      <c r="H52" s="19" t="s">
        <v>9</v>
      </c>
      <c r="I52" s="29" t="s">
        <v>8</v>
      </c>
      <c r="K52" s="29"/>
      <c r="L52" s="19"/>
      <c r="M52" s="19" t="s">
        <v>12</v>
      </c>
      <c r="N52" s="19" t="s">
        <v>13</v>
      </c>
      <c r="O52" s="19" t="s">
        <v>20</v>
      </c>
      <c r="P52" s="19" t="s">
        <v>21</v>
      </c>
      <c r="Q52" s="19" t="s">
        <v>30</v>
      </c>
      <c r="R52" s="19" t="s">
        <v>22</v>
      </c>
    </row>
    <row r="53" spans="2:18">
      <c r="C53">
        <v>1990</v>
      </c>
      <c r="D53" s="1">
        <v>8613</v>
      </c>
      <c r="E53" s="7">
        <v>301362</v>
      </c>
      <c r="F53" s="2">
        <v>9.1999999999999993</v>
      </c>
      <c r="G53" s="7">
        <v>2773</v>
      </c>
      <c r="H53">
        <v>21</v>
      </c>
      <c r="I53" s="61">
        <v>6.9417662938681124E-2</v>
      </c>
      <c r="M53" s="7">
        <v>339450</v>
      </c>
      <c r="N53" s="7">
        <v>3122.94</v>
      </c>
      <c r="O53" s="7"/>
      <c r="P53" s="7">
        <v>3122.94</v>
      </c>
    </row>
    <row r="54" spans="2:18">
      <c r="C54">
        <v>1991</v>
      </c>
      <c r="D54" s="1">
        <v>8656</v>
      </c>
      <c r="E54" s="7">
        <v>270910</v>
      </c>
      <c r="F54" s="2">
        <v>11.16</v>
      </c>
      <c r="G54" s="7">
        <v>3023</v>
      </c>
      <c r="H54">
        <v>19</v>
      </c>
      <c r="I54" s="61">
        <v>9.0155066714749266E-2</v>
      </c>
      <c r="M54" s="7">
        <v>303250</v>
      </c>
      <c r="N54" s="7">
        <v>3384.27</v>
      </c>
      <c r="O54" s="7"/>
      <c r="P54" s="7">
        <v>3384.27</v>
      </c>
      <c r="Q54" s="61">
        <f>N54/N53-1</f>
        <v>8.3680762358546712E-2</v>
      </c>
      <c r="R54" s="61">
        <v>8.3680762358546712E-2</v>
      </c>
    </row>
    <row r="55" spans="2:18">
      <c r="C55">
        <v>1992</v>
      </c>
      <c r="D55" s="1">
        <v>8682</v>
      </c>
      <c r="E55" s="7">
        <v>261296</v>
      </c>
      <c r="F55" s="2">
        <v>12.23</v>
      </c>
      <c r="G55" s="7">
        <v>3196</v>
      </c>
      <c r="H55">
        <v>19</v>
      </c>
      <c r="I55" s="61">
        <v>5.7227919285478102E-2</v>
      </c>
      <c r="M55" s="7">
        <v>298500</v>
      </c>
      <c r="N55" s="7">
        <v>3650.6550000000002</v>
      </c>
      <c r="O55" s="7"/>
      <c r="P55" s="7">
        <v>3650.6550000000002</v>
      </c>
      <c r="Q55" s="61">
        <f t="shared" ref="Q55:Q79" si="31">N55/N54-1</f>
        <v>7.8712691363277854E-2</v>
      </c>
      <c r="R55" s="61">
        <v>7.8712691363277854E-2</v>
      </c>
    </row>
    <row r="56" spans="2:18">
      <c r="C56">
        <v>1993</v>
      </c>
      <c r="D56" s="1">
        <v>8715</v>
      </c>
      <c r="E56" s="7">
        <v>266711</v>
      </c>
      <c r="F56" s="2">
        <v>13.64</v>
      </c>
      <c r="G56" s="7">
        <v>3638</v>
      </c>
      <c r="H56">
        <v>17</v>
      </c>
      <c r="I56" s="61">
        <v>0.13829787234042556</v>
      </c>
      <c r="M56" s="7">
        <v>296000</v>
      </c>
      <c r="N56" s="7">
        <v>4037.4399999999996</v>
      </c>
      <c r="O56" s="7"/>
      <c r="P56" s="7">
        <v>4037.4399999999996</v>
      </c>
      <c r="Q56" s="61">
        <f t="shared" si="31"/>
        <v>0.10594948029874085</v>
      </c>
      <c r="R56" s="61">
        <v>0.10594948029874085</v>
      </c>
    </row>
    <row r="57" spans="2:18">
      <c r="C57">
        <v>1994</v>
      </c>
      <c r="D57" s="1">
        <v>8734</v>
      </c>
      <c r="E57" s="7">
        <v>273255</v>
      </c>
      <c r="F57" s="2">
        <v>14.16</v>
      </c>
      <c r="G57" s="7">
        <v>3869</v>
      </c>
      <c r="H57">
        <v>15</v>
      </c>
      <c r="I57" s="61">
        <v>6.3496426608026457E-2</v>
      </c>
      <c r="M57" s="7">
        <v>305000</v>
      </c>
      <c r="N57" s="7">
        <v>4318.8</v>
      </c>
      <c r="O57" s="7"/>
      <c r="P57" s="7">
        <v>4318.8</v>
      </c>
      <c r="Q57" s="61">
        <f t="shared" si="31"/>
        <v>6.9687722913529537E-2</v>
      </c>
      <c r="R57" s="61">
        <v>6.9687722913529537E-2</v>
      </c>
    </row>
    <row r="58" spans="2:18">
      <c r="C58">
        <v>1995</v>
      </c>
      <c r="D58" s="1">
        <v>8752</v>
      </c>
      <c r="E58" s="7">
        <v>289733</v>
      </c>
      <c r="F58" s="2">
        <v>14</v>
      </c>
      <c r="G58" s="7">
        <v>4056</v>
      </c>
      <c r="H58">
        <v>17</v>
      </c>
      <c r="I58" s="61">
        <v>4.8332902558800628E-2</v>
      </c>
      <c r="M58" s="7">
        <v>318250</v>
      </c>
      <c r="N58" s="7">
        <v>4455.5</v>
      </c>
      <c r="O58" s="7"/>
      <c r="P58" s="7">
        <v>4455.5</v>
      </c>
      <c r="Q58" s="61">
        <f t="shared" si="31"/>
        <v>3.1652310827081642E-2</v>
      </c>
      <c r="R58" s="61">
        <v>3.1652310827081642E-2</v>
      </c>
    </row>
    <row r="59" spans="2:18">
      <c r="C59">
        <v>1996</v>
      </c>
      <c r="D59" s="1">
        <v>8758</v>
      </c>
      <c r="E59" s="7">
        <v>306125</v>
      </c>
      <c r="F59" s="2">
        <v>14.01</v>
      </c>
      <c r="G59" s="7">
        <v>4289</v>
      </c>
      <c r="H59">
        <v>16</v>
      </c>
      <c r="I59" s="61">
        <v>5.7445759368836224E-2</v>
      </c>
      <c r="M59" s="7">
        <v>327500</v>
      </c>
      <c r="N59" s="7">
        <v>4588.2749999999996</v>
      </c>
      <c r="O59" s="7"/>
      <c r="P59" s="7">
        <v>4588.2749999999996</v>
      </c>
      <c r="Q59" s="61">
        <f t="shared" si="31"/>
        <v>2.9800246885871351E-2</v>
      </c>
      <c r="R59" s="61">
        <v>2.9800246885871351E-2</v>
      </c>
    </row>
    <row r="60" spans="2:18">
      <c r="C60">
        <v>1997</v>
      </c>
      <c r="D60" s="1">
        <v>8774</v>
      </c>
      <c r="E60" s="7">
        <v>318210</v>
      </c>
      <c r="F60" s="2">
        <v>13.88</v>
      </c>
      <c r="G60" s="7">
        <v>4417</v>
      </c>
      <c r="H60">
        <v>16</v>
      </c>
      <c r="I60" s="61">
        <v>2.9843786430403307E-2</v>
      </c>
      <c r="M60" s="7">
        <v>341250</v>
      </c>
      <c r="N60" s="7">
        <v>4736.55</v>
      </c>
      <c r="O60" s="7"/>
      <c r="P60" s="7">
        <v>4736.55</v>
      </c>
      <c r="Q60" s="61">
        <f t="shared" si="31"/>
        <v>3.231606649557861E-2</v>
      </c>
      <c r="R60" s="61">
        <v>3.231606649557861E-2</v>
      </c>
    </row>
    <row r="61" spans="2:18">
      <c r="C61">
        <v>1998</v>
      </c>
      <c r="D61" s="1">
        <v>8798</v>
      </c>
      <c r="E61" s="7">
        <v>338146</v>
      </c>
      <c r="F61" s="2">
        <v>13.43</v>
      </c>
      <c r="G61" s="7">
        <v>4541</v>
      </c>
      <c r="H61">
        <v>17</v>
      </c>
      <c r="I61" s="61">
        <v>2.8073352954494091E-2</v>
      </c>
      <c r="M61" s="7">
        <v>359500</v>
      </c>
      <c r="N61" s="7">
        <v>4828.085</v>
      </c>
      <c r="O61" s="7"/>
      <c r="P61" s="7">
        <v>4828.085</v>
      </c>
      <c r="Q61" s="61">
        <f t="shared" si="31"/>
        <v>1.9325247279137647E-2</v>
      </c>
      <c r="R61" s="61">
        <v>1.9325247279137647E-2</v>
      </c>
    </row>
    <row r="62" spans="2:18">
      <c r="C62">
        <v>1999</v>
      </c>
      <c r="D62" s="1">
        <v>8810</v>
      </c>
      <c r="E62" s="7">
        <v>359954</v>
      </c>
      <c r="F62" s="2">
        <v>12.79</v>
      </c>
      <c r="G62" s="7">
        <v>4604</v>
      </c>
      <c r="H62">
        <v>18</v>
      </c>
      <c r="I62" s="61">
        <v>1.3873596124201804E-2</v>
      </c>
      <c r="M62" s="7">
        <v>376250</v>
      </c>
      <c r="N62" s="7">
        <v>4812.2375000000002</v>
      </c>
      <c r="O62" s="7"/>
      <c r="P62" s="7">
        <v>4812.2375000000002</v>
      </c>
      <c r="Q62" s="61">
        <f t="shared" si="31"/>
        <v>-3.2823572907270115E-3</v>
      </c>
      <c r="R62" s="61">
        <v>-3.2823572907270115E-3</v>
      </c>
    </row>
    <row r="63" spans="2:18">
      <c r="C63">
        <v>2000</v>
      </c>
      <c r="D63" s="1">
        <v>8821</v>
      </c>
      <c r="E63" s="7">
        <v>382739</v>
      </c>
      <c r="F63" s="2">
        <v>12.25</v>
      </c>
      <c r="G63" s="7">
        <v>4689</v>
      </c>
      <c r="H63">
        <v>20</v>
      </c>
      <c r="I63" s="61">
        <v>1.846220677671595E-2</v>
      </c>
      <c r="M63" s="7">
        <v>396750</v>
      </c>
      <c r="N63" s="7">
        <v>4860.1875</v>
      </c>
      <c r="O63" s="7"/>
      <c r="P63" s="7">
        <v>4860.1875</v>
      </c>
      <c r="Q63" s="61">
        <f t="shared" si="31"/>
        <v>9.9641798643561597E-3</v>
      </c>
      <c r="R63" s="61">
        <v>9.9641798643561597E-3</v>
      </c>
    </row>
    <row r="64" spans="2:18">
      <c r="C64">
        <v>2001</v>
      </c>
      <c r="D64" s="1">
        <v>8840</v>
      </c>
      <c r="E64" s="7">
        <v>427359</v>
      </c>
      <c r="F64" s="2">
        <v>12.11</v>
      </c>
      <c r="G64" s="7">
        <v>5175</v>
      </c>
      <c r="H64">
        <v>17</v>
      </c>
      <c r="I64" s="61">
        <v>0.10364683301343569</v>
      </c>
      <c r="M64" s="7">
        <v>436250</v>
      </c>
      <c r="N64" s="7">
        <v>5282.9875000000002</v>
      </c>
      <c r="O64" s="7"/>
      <c r="P64" s="7">
        <v>5282.9875000000002</v>
      </c>
      <c r="Q64" s="61">
        <f t="shared" si="31"/>
        <v>8.6992528580430273E-2</v>
      </c>
      <c r="R64" s="61">
        <v>8.6992528580430273E-2</v>
      </c>
    </row>
    <row r="65" spans="3:18">
      <c r="C65">
        <v>2002</v>
      </c>
      <c r="D65" s="1">
        <v>8845</v>
      </c>
      <c r="E65" s="7">
        <v>477709</v>
      </c>
      <c r="F65" s="2">
        <v>11.28</v>
      </c>
      <c r="G65" s="7">
        <v>5389</v>
      </c>
      <c r="H65">
        <v>20</v>
      </c>
      <c r="I65" s="61">
        <v>4.1352657004830817E-2</v>
      </c>
      <c r="M65" s="7">
        <v>470500</v>
      </c>
      <c r="N65" s="7">
        <v>5307.24</v>
      </c>
      <c r="O65" s="7"/>
      <c r="P65" s="7">
        <v>5307.24</v>
      </c>
      <c r="Q65" s="61">
        <f t="shared" si="31"/>
        <v>4.5906790428711375E-3</v>
      </c>
      <c r="R65" s="61">
        <v>4.5906790428711375E-3</v>
      </c>
    </row>
    <row r="66" spans="3:18">
      <c r="C66">
        <v>2003</v>
      </c>
      <c r="D66" s="1">
        <v>8898</v>
      </c>
      <c r="E66" s="7">
        <v>527430</v>
      </c>
      <c r="F66" s="2">
        <v>10.95</v>
      </c>
      <c r="G66" s="7">
        <v>5775</v>
      </c>
      <c r="H66">
        <v>22</v>
      </c>
      <c r="I66" s="61">
        <v>7.1627389125997309E-2</v>
      </c>
      <c r="M66" s="7">
        <v>511250</v>
      </c>
      <c r="N66" s="7">
        <v>5598.1875</v>
      </c>
      <c r="O66" s="7"/>
      <c r="P66" s="7">
        <v>5598.1875</v>
      </c>
      <c r="Q66" s="61">
        <f t="shared" si="31"/>
        <v>5.4820867343478019E-2</v>
      </c>
      <c r="R66" s="61">
        <v>5.4820867343478019E-2</v>
      </c>
    </row>
    <row r="67" spans="3:18">
      <c r="C67">
        <v>2004</v>
      </c>
      <c r="D67" s="1">
        <v>8887</v>
      </c>
      <c r="E67" s="7">
        <v>613954</v>
      </c>
      <c r="F67" s="2">
        <v>10.47</v>
      </c>
      <c r="G67" s="7">
        <v>6428</v>
      </c>
      <c r="H67">
        <v>20</v>
      </c>
      <c r="I67" s="61">
        <v>0.1130735930735931</v>
      </c>
      <c r="M67" s="7">
        <v>585500</v>
      </c>
      <c r="N67" s="7">
        <v>6130.1850000000013</v>
      </c>
      <c r="O67" s="7"/>
      <c r="P67" s="7">
        <v>6130.1850000000013</v>
      </c>
      <c r="Q67" s="61">
        <f t="shared" si="31"/>
        <v>9.5030311149814306E-2</v>
      </c>
      <c r="R67" s="61">
        <v>9.5030311149814306E-2</v>
      </c>
    </row>
    <row r="68" spans="3:18">
      <c r="C68">
        <v>2005</v>
      </c>
      <c r="D68" s="1">
        <v>8899</v>
      </c>
      <c r="E68" s="7">
        <v>639120</v>
      </c>
      <c r="F68" s="2">
        <v>11.34</v>
      </c>
      <c r="G68" s="7">
        <v>7248</v>
      </c>
      <c r="H68">
        <v>13</v>
      </c>
      <c r="I68" s="61">
        <v>0.12756689483509653</v>
      </c>
      <c r="M68" s="7">
        <v>598250</v>
      </c>
      <c r="N68" s="7">
        <v>6784.1550000000007</v>
      </c>
      <c r="O68" s="7"/>
      <c r="P68" s="7">
        <v>6784.1550000000007</v>
      </c>
      <c r="Q68" s="61">
        <f t="shared" si="31"/>
        <v>0.10668030410175211</v>
      </c>
      <c r="R68" s="61">
        <v>0.10668030410175211</v>
      </c>
    </row>
    <row r="69" spans="3:18">
      <c r="C69">
        <v>2006</v>
      </c>
      <c r="D69" s="1">
        <v>8910</v>
      </c>
      <c r="E69" s="7">
        <v>696540</v>
      </c>
      <c r="F69" s="2">
        <v>11.11</v>
      </c>
      <c r="G69" s="7">
        <v>7739</v>
      </c>
      <c r="H69">
        <v>12</v>
      </c>
      <c r="I69" s="61">
        <v>6.7742825607064017E-2</v>
      </c>
      <c r="M69" s="7">
        <v>645000</v>
      </c>
      <c r="N69" s="7">
        <v>7165.9500000000007</v>
      </c>
      <c r="O69" s="7"/>
      <c r="P69" s="7">
        <v>7165.9500000000007</v>
      </c>
      <c r="Q69" s="61">
        <f t="shared" si="31"/>
        <v>5.6277458283308768E-2</v>
      </c>
      <c r="R69" s="61">
        <v>5.6277458283308768E-2</v>
      </c>
    </row>
    <row r="70" spans="3:18">
      <c r="C70">
        <v>2007</v>
      </c>
      <c r="D70" s="1">
        <v>8917</v>
      </c>
      <c r="E70" s="7">
        <v>728903</v>
      </c>
      <c r="F70" s="2">
        <v>11.34</v>
      </c>
      <c r="G70" s="7">
        <v>8266</v>
      </c>
      <c r="H70">
        <v>12</v>
      </c>
      <c r="I70" s="61">
        <v>6.8096653314381639E-2</v>
      </c>
      <c r="M70" s="7">
        <v>682250</v>
      </c>
      <c r="N70" s="7">
        <v>7736.7150000000001</v>
      </c>
      <c r="O70" s="7">
        <v>198.08145000000002</v>
      </c>
      <c r="P70" s="7">
        <v>7934.7964499999998</v>
      </c>
      <c r="Q70" s="61">
        <f t="shared" si="31"/>
        <v>7.9649592866263275E-2</v>
      </c>
      <c r="R70" s="61">
        <v>0.10729162916291624</v>
      </c>
    </row>
    <row r="71" spans="3:18">
      <c r="C71">
        <v>2008</v>
      </c>
      <c r="D71" s="1">
        <v>8922</v>
      </c>
      <c r="E71" s="7">
        <v>701925</v>
      </c>
      <c r="F71" s="2">
        <v>12.52</v>
      </c>
      <c r="G71" s="7">
        <v>8788</v>
      </c>
      <c r="H71">
        <v>11</v>
      </c>
      <c r="I71" s="61">
        <v>6.3150254052746213E-2</v>
      </c>
      <c r="M71" s="7">
        <v>649500</v>
      </c>
      <c r="N71" s="7">
        <v>8131.74</v>
      </c>
      <c r="O71" s="7">
        <v>206.3922</v>
      </c>
      <c r="P71" s="7">
        <v>8338.1322</v>
      </c>
      <c r="Q71" s="61">
        <f t="shared" si="31"/>
        <v>5.1058491879305334E-2</v>
      </c>
      <c r="R71" s="61">
        <v>5.0831266125295427E-2</v>
      </c>
    </row>
    <row r="72" spans="3:18">
      <c r="C72">
        <v>2009</v>
      </c>
      <c r="D72" s="1">
        <v>8934</v>
      </c>
      <c r="E72" s="7">
        <v>702346</v>
      </c>
      <c r="F72" s="2">
        <v>12.97</v>
      </c>
      <c r="G72" s="7">
        <v>9109</v>
      </c>
      <c r="H72">
        <v>11</v>
      </c>
      <c r="I72" s="61">
        <v>3.652708238507052E-2</v>
      </c>
      <c r="M72" s="7">
        <v>640750</v>
      </c>
      <c r="N72" s="7">
        <v>8310.5275000000001</v>
      </c>
      <c r="O72" s="7">
        <v>210.40582499999999</v>
      </c>
      <c r="P72" s="7">
        <v>8520.933325</v>
      </c>
      <c r="Q72" s="61">
        <f t="shared" si="31"/>
        <v>2.1986376839397304E-2</v>
      </c>
      <c r="R72" s="61">
        <v>2.192351003981452E-2</v>
      </c>
    </row>
    <row r="73" spans="3:18">
      <c r="C73">
        <v>2010</v>
      </c>
      <c r="D73" s="1">
        <v>8944</v>
      </c>
      <c r="E73" s="7">
        <v>691470</v>
      </c>
      <c r="F73" s="2">
        <v>13.86</v>
      </c>
      <c r="G73" s="7">
        <v>9584</v>
      </c>
      <c r="H73">
        <v>11</v>
      </c>
      <c r="I73" s="61">
        <v>5.2146229004281563E-2</v>
      </c>
      <c r="M73" s="7">
        <v>629750</v>
      </c>
      <c r="N73" s="7">
        <v>8728.3349999999991</v>
      </c>
      <c r="O73" s="7">
        <v>220.27005</v>
      </c>
      <c r="P73" s="7">
        <v>8948.6050499999983</v>
      </c>
      <c r="Q73" s="61">
        <f t="shared" si="31"/>
        <v>5.0274486186346001E-2</v>
      </c>
      <c r="R73" s="61">
        <v>5.0190713703301748E-2</v>
      </c>
    </row>
    <row r="74" spans="3:18">
      <c r="C74">
        <v>2011</v>
      </c>
      <c r="D74" s="1">
        <v>8949</v>
      </c>
      <c r="E74" s="7">
        <v>696677</v>
      </c>
      <c r="F74" s="2">
        <v>14.4</v>
      </c>
      <c r="G74" s="7">
        <v>10032</v>
      </c>
      <c r="H74">
        <v>10</v>
      </c>
      <c r="I74" s="61">
        <v>4.6744574290484175E-2</v>
      </c>
      <c r="M74" s="7">
        <v>634250</v>
      </c>
      <c r="N74" s="7">
        <v>9133.2000000000007</v>
      </c>
      <c r="O74" s="7">
        <v>230.79600000000002</v>
      </c>
      <c r="P74" s="7">
        <v>9363.996000000001</v>
      </c>
      <c r="Q74" s="61">
        <f t="shared" si="31"/>
        <v>4.6385135309311654E-2</v>
      </c>
      <c r="R74" s="61">
        <v>4.6419631627390157E-2</v>
      </c>
    </row>
    <row r="75" spans="3:18">
      <c r="C75">
        <v>2012</v>
      </c>
      <c r="D75" s="1">
        <v>8963</v>
      </c>
      <c r="E75" s="7">
        <v>697450</v>
      </c>
      <c r="F75" s="2">
        <v>14.97</v>
      </c>
      <c r="G75" s="7">
        <v>10441</v>
      </c>
      <c r="H75">
        <v>10</v>
      </c>
      <c r="I75" s="61">
        <v>4.0769537480063844E-2</v>
      </c>
      <c r="M75" s="7">
        <v>632250</v>
      </c>
      <c r="N75" s="7">
        <v>9464.7825000000012</v>
      </c>
      <c r="O75" s="7">
        <v>239.03347499999998</v>
      </c>
      <c r="P75" s="7">
        <v>9703.8159750000013</v>
      </c>
      <c r="Q75" s="61">
        <f t="shared" si="31"/>
        <v>3.6305183287347331E-2</v>
      </c>
      <c r="R75" s="61">
        <v>3.6290059820615062E-2</v>
      </c>
    </row>
    <row r="76" spans="3:18">
      <c r="C76">
        <v>2013</v>
      </c>
      <c r="D76" s="1">
        <v>8978</v>
      </c>
      <c r="E76" s="7">
        <v>717526</v>
      </c>
      <c r="F76" s="2">
        <v>15.2</v>
      </c>
      <c r="G76" s="7">
        <v>10906</v>
      </c>
      <c r="H76">
        <v>9</v>
      </c>
      <c r="I76" s="61">
        <v>4.4535963988123761E-2</v>
      </c>
      <c r="M76" s="7">
        <v>643750</v>
      </c>
      <c r="N76" s="7">
        <v>9785</v>
      </c>
      <c r="O76" s="7">
        <v>247.95000000000002</v>
      </c>
      <c r="P76" s="7">
        <v>10032.950000000001</v>
      </c>
      <c r="Q76" s="61">
        <f t="shared" si="31"/>
        <v>3.3832525998352292E-2</v>
      </c>
      <c r="R76" s="61">
        <v>3.3917999460000958E-2</v>
      </c>
    </row>
    <row r="77" spans="3:18">
      <c r="C77">
        <v>2014</v>
      </c>
      <c r="D77" s="1">
        <v>8996</v>
      </c>
      <c r="E77" s="7">
        <v>740204</v>
      </c>
      <c r="F77" s="2">
        <v>15.51</v>
      </c>
      <c r="G77" s="7">
        <v>11481</v>
      </c>
      <c r="H77">
        <v>9</v>
      </c>
      <c r="I77" s="61">
        <v>5.2723271593618115E-2</v>
      </c>
      <c r="M77" s="7">
        <v>660250</v>
      </c>
      <c r="N77" s="7">
        <v>10240.477500000001</v>
      </c>
      <c r="O77" s="7">
        <v>260.684325</v>
      </c>
      <c r="P77" s="7">
        <v>10501.161825000001</v>
      </c>
      <c r="Q77" s="61">
        <f t="shared" si="31"/>
        <v>4.6548543689320487E-2</v>
      </c>
      <c r="R77" s="61">
        <v>4.6667413372936117E-2</v>
      </c>
    </row>
    <row r="78" spans="3:18">
      <c r="C78">
        <v>2015</v>
      </c>
      <c r="D78" s="1">
        <v>9003</v>
      </c>
      <c r="E78" s="7">
        <v>820366</v>
      </c>
      <c r="F78" s="2">
        <v>14.86</v>
      </c>
      <c r="G78" s="7">
        <v>12191</v>
      </c>
      <c r="H78">
        <v>8</v>
      </c>
      <c r="I78" s="61">
        <v>6.1841303022384775E-2</v>
      </c>
      <c r="M78" s="7">
        <v>717500</v>
      </c>
      <c r="N78" s="7">
        <v>10662.05</v>
      </c>
      <c r="O78" s="7">
        <v>275.28149999999994</v>
      </c>
      <c r="P78" s="7">
        <v>10937.331499999998</v>
      </c>
      <c r="Q78" s="61">
        <f t="shared" si="31"/>
        <v>4.1167269787956595E-2</v>
      </c>
      <c r="R78" s="61">
        <v>4.1535373158578803E-2</v>
      </c>
    </row>
    <row r="79" spans="3:18">
      <c r="C79">
        <v>2016</v>
      </c>
      <c r="D79" s="1">
        <v>9025</v>
      </c>
      <c r="E79" s="7">
        <v>887355</v>
      </c>
      <c r="F79" s="2">
        <v>14.6</v>
      </c>
      <c r="G79" s="7">
        <v>12955</v>
      </c>
      <c r="I79" s="61">
        <v>6.2669182183578087E-2</v>
      </c>
      <c r="M79" s="7">
        <v>754500</v>
      </c>
      <c r="N79" s="7">
        <v>11015.699999999999</v>
      </c>
      <c r="O79" s="7">
        <v>286.67099999999999</v>
      </c>
      <c r="P79" s="7">
        <v>11302.370999999999</v>
      </c>
      <c r="Q79" s="61">
        <f t="shared" si="31"/>
        <v>3.3169043476629634E-2</v>
      </c>
      <c r="R79" s="61">
        <v>3.3375554174251754E-2</v>
      </c>
    </row>
  </sheetData>
  <mergeCells count="1">
    <mergeCell ref="B44:J4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/>
  </sheetViews>
  <sheetFormatPr baseColWidth="10" defaultRowHeight="15" x14ac:dyDescent="0"/>
  <cols>
    <col min="1" max="1" width="9.6640625" customWidth="1"/>
    <col min="2" max="2" width="7.5" customWidth="1"/>
    <col min="3" max="3" width="9.83203125" customWidth="1"/>
    <col min="5" max="5" width="9.33203125" customWidth="1"/>
    <col min="6" max="6" width="10.6640625" customWidth="1"/>
    <col min="7" max="7" width="12.1640625" customWidth="1"/>
    <col min="8" max="8" width="3.33203125" customWidth="1"/>
    <col min="9" max="9" width="13.6640625" customWidth="1"/>
    <col min="10" max="10" width="2.83203125" customWidth="1"/>
    <col min="11" max="11" width="14.5" customWidth="1"/>
    <col min="12" max="13" width="9" customWidth="1"/>
    <col min="14" max="14" width="11.5" customWidth="1"/>
  </cols>
  <sheetData>
    <row r="1" spans="1:15">
      <c r="B1" s="62" t="s">
        <v>31</v>
      </c>
      <c r="I1" s="62" t="s">
        <v>29</v>
      </c>
      <c r="J1" s="62"/>
    </row>
    <row r="2" spans="1:15" s="66" customFormat="1" ht="60" customHeight="1">
      <c r="A2" s="64" t="s">
        <v>0</v>
      </c>
      <c r="B2" s="64" t="s">
        <v>5</v>
      </c>
      <c r="C2" s="64" t="s">
        <v>1</v>
      </c>
      <c r="D2" s="65" t="s">
        <v>19</v>
      </c>
      <c r="E2" s="64" t="s">
        <v>2</v>
      </c>
      <c r="F2" s="66" t="s">
        <v>9</v>
      </c>
      <c r="G2" s="64" t="s">
        <v>8</v>
      </c>
      <c r="I2" s="66" t="s">
        <v>12</v>
      </c>
      <c r="K2" s="66" t="s">
        <v>13</v>
      </c>
      <c r="L2" s="66" t="s">
        <v>20</v>
      </c>
      <c r="M2" s="66" t="s">
        <v>21</v>
      </c>
      <c r="N2" s="66" t="s">
        <v>33</v>
      </c>
      <c r="O2" s="66" t="s">
        <v>32</v>
      </c>
    </row>
    <row r="3" spans="1:15">
      <c r="A3">
        <v>1990</v>
      </c>
      <c r="B3" s="1">
        <v>8613</v>
      </c>
      <c r="C3" s="7">
        <v>301362</v>
      </c>
      <c r="D3" s="2">
        <v>9.1999999999999993</v>
      </c>
      <c r="E3" s="7">
        <v>2773</v>
      </c>
      <c r="F3">
        <v>21</v>
      </c>
      <c r="G3" s="61">
        <v>6.9417662938681124E-2</v>
      </c>
      <c r="I3" s="7">
        <v>339450</v>
      </c>
      <c r="J3" s="7"/>
      <c r="K3" s="7">
        <v>3122.94</v>
      </c>
      <c r="L3" s="7"/>
      <c r="M3" s="7">
        <v>3122.94</v>
      </c>
    </row>
    <row r="4" spans="1:15">
      <c r="A4">
        <v>1991</v>
      </c>
      <c r="B4" s="1">
        <v>8656</v>
      </c>
      <c r="C4" s="7">
        <v>270910</v>
      </c>
      <c r="D4" s="2">
        <v>11.16</v>
      </c>
      <c r="E4" s="7">
        <v>3023</v>
      </c>
      <c r="F4">
        <v>19</v>
      </c>
      <c r="G4" s="61">
        <v>9.0155066714749266E-2</v>
      </c>
      <c r="I4" s="7">
        <v>303250</v>
      </c>
      <c r="J4" s="7"/>
      <c r="K4" s="7">
        <v>3384.27</v>
      </c>
      <c r="L4" s="7"/>
      <c r="M4" s="7">
        <v>3384.27</v>
      </c>
      <c r="N4" s="61">
        <v>8.3680762358546712E-2</v>
      </c>
      <c r="O4" s="61">
        <v>8.3680762358546712E-2</v>
      </c>
    </row>
    <row r="5" spans="1:15">
      <c r="A5">
        <v>1992</v>
      </c>
      <c r="B5" s="1">
        <v>8682</v>
      </c>
      <c r="C5" s="7">
        <v>261296</v>
      </c>
      <c r="D5" s="2">
        <v>12.23</v>
      </c>
      <c r="E5" s="7">
        <v>3196</v>
      </c>
      <c r="F5">
        <v>19</v>
      </c>
      <c r="G5" s="61">
        <v>5.7227919285478102E-2</v>
      </c>
      <c r="I5" s="7">
        <v>298500</v>
      </c>
      <c r="J5" s="7"/>
      <c r="K5" s="7">
        <v>3650.6550000000002</v>
      </c>
      <c r="L5" s="7"/>
      <c r="M5" s="7">
        <v>3650.6550000000002</v>
      </c>
      <c r="N5" s="61">
        <v>7.8712691363277854E-2</v>
      </c>
      <c r="O5" s="61">
        <v>7.8712691363277854E-2</v>
      </c>
    </row>
    <row r="6" spans="1:15">
      <c r="A6">
        <v>1993</v>
      </c>
      <c r="B6" s="1">
        <v>8715</v>
      </c>
      <c r="C6" s="7">
        <v>266711</v>
      </c>
      <c r="D6" s="2">
        <v>13.64</v>
      </c>
      <c r="E6" s="7">
        <v>3638</v>
      </c>
      <c r="F6">
        <v>17</v>
      </c>
      <c r="G6" s="61">
        <v>0.13829787234042556</v>
      </c>
      <c r="I6" s="7">
        <v>296000</v>
      </c>
      <c r="J6" s="7"/>
      <c r="K6" s="7">
        <v>4037.4399999999996</v>
      </c>
      <c r="L6" s="7"/>
      <c r="M6" s="7">
        <v>4037.4399999999996</v>
      </c>
      <c r="N6" s="61">
        <v>0.10594948029874085</v>
      </c>
      <c r="O6" s="61">
        <v>0.10594948029874085</v>
      </c>
    </row>
    <row r="7" spans="1:15">
      <c r="A7">
        <v>1994</v>
      </c>
      <c r="B7" s="1">
        <v>8734</v>
      </c>
      <c r="C7" s="7">
        <v>273255</v>
      </c>
      <c r="D7" s="2">
        <v>14.16</v>
      </c>
      <c r="E7" s="7">
        <v>3869</v>
      </c>
      <c r="F7">
        <v>15</v>
      </c>
      <c r="G7" s="61">
        <v>6.3496426608026457E-2</v>
      </c>
      <c r="I7" s="7">
        <v>305000</v>
      </c>
      <c r="J7" s="7"/>
      <c r="K7" s="7">
        <v>4318.8</v>
      </c>
      <c r="L7" s="7"/>
      <c r="M7" s="7">
        <v>4318.8</v>
      </c>
      <c r="N7" s="61">
        <v>6.9687722913529537E-2</v>
      </c>
      <c r="O7" s="61">
        <v>6.9687722913529537E-2</v>
      </c>
    </row>
    <row r="8" spans="1:15">
      <c r="A8">
        <v>1995</v>
      </c>
      <c r="B8" s="1">
        <v>8752</v>
      </c>
      <c r="C8" s="7">
        <v>289733</v>
      </c>
      <c r="D8" s="2">
        <v>14</v>
      </c>
      <c r="E8" s="7">
        <v>4056</v>
      </c>
      <c r="F8">
        <v>17</v>
      </c>
      <c r="G8" s="61">
        <v>4.8332902558800628E-2</v>
      </c>
      <c r="I8" s="7">
        <v>318250</v>
      </c>
      <c r="J8" s="7"/>
      <c r="K8" s="7">
        <v>4455.5</v>
      </c>
      <c r="L8" s="7"/>
      <c r="M8" s="7">
        <v>4455.5</v>
      </c>
      <c r="N8" s="61">
        <v>3.1652310827081642E-2</v>
      </c>
      <c r="O8" s="61">
        <v>3.1652310827081642E-2</v>
      </c>
    </row>
    <row r="9" spans="1:15">
      <c r="A9">
        <v>1996</v>
      </c>
      <c r="B9" s="1">
        <v>8758</v>
      </c>
      <c r="C9" s="7">
        <v>306125</v>
      </c>
      <c r="D9" s="2">
        <v>14.01</v>
      </c>
      <c r="E9" s="7">
        <v>4289</v>
      </c>
      <c r="F9">
        <v>16</v>
      </c>
      <c r="G9" s="61">
        <v>5.7445759368836224E-2</v>
      </c>
      <c r="I9" s="7">
        <v>327500</v>
      </c>
      <c r="J9" s="7"/>
      <c r="K9" s="7">
        <v>4588.2749999999996</v>
      </c>
      <c r="L9" s="7"/>
      <c r="M9" s="7">
        <v>4588.2749999999996</v>
      </c>
      <c r="N9" s="61">
        <v>2.9800246885871351E-2</v>
      </c>
      <c r="O9" s="61">
        <v>2.9800246885871351E-2</v>
      </c>
    </row>
    <row r="10" spans="1:15">
      <c r="A10">
        <v>1997</v>
      </c>
      <c r="B10" s="1">
        <v>8774</v>
      </c>
      <c r="C10" s="7">
        <v>318210</v>
      </c>
      <c r="D10" s="2">
        <v>13.88</v>
      </c>
      <c r="E10" s="7">
        <v>4417</v>
      </c>
      <c r="F10">
        <v>16</v>
      </c>
      <c r="G10" s="61">
        <v>2.9843786430403307E-2</v>
      </c>
      <c r="I10" s="7">
        <v>341250</v>
      </c>
      <c r="J10" s="7"/>
      <c r="K10" s="7">
        <v>4736.55</v>
      </c>
      <c r="L10" s="7"/>
      <c r="M10" s="7">
        <v>4736.55</v>
      </c>
      <c r="N10" s="61">
        <v>3.231606649557861E-2</v>
      </c>
      <c r="O10" s="61">
        <v>3.231606649557861E-2</v>
      </c>
    </row>
    <row r="11" spans="1:15">
      <c r="A11">
        <v>1998</v>
      </c>
      <c r="B11" s="1">
        <v>8798</v>
      </c>
      <c r="C11" s="7">
        <v>338146</v>
      </c>
      <c r="D11" s="2">
        <v>13.43</v>
      </c>
      <c r="E11" s="7">
        <v>4541</v>
      </c>
      <c r="F11">
        <v>17</v>
      </c>
      <c r="G11" s="61">
        <v>2.8073352954494091E-2</v>
      </c>
      <c r="I11" s="7">
        <v>359500</v>
      </c>
      <c r="J11" s="7"/>
      <c r="K11" s="7">
        <v>4828.085</v>
      </c>
      <c r="L11" s="7"/>
      <c r="M11" s="7">
        <v>4828.085</v>
      </c>
      <c r="N11" s="61">
        <v>1.9325247279137647E-2</v>
      </c>
      <c r="O11" s="61">
        <v>1.9325247279137647E-2</v>
      </c>
    </row>
    <row r="12" spans="1:15">
      <c r="A12">
        <v>1999</v>
      </c>
      <c r="B12" s="1">
        <v>8810</v>
      </c>
      <c r="C12" s="7">
        <v>359954</v>
      </c>
      <c r="D12" s="2">
        <v>12.79</v>
      </c>
      <c r="E12" s="7">
        <v>4604</v>
      </c>
      <c r="F12">
        <v>18</v>
      </c>
      <c r="G12" s="61">
        <v>1.3873596124201804E-2</v>
      </c>
      <c r="I12" s="7">
        <v>376250</v>
      </c>
      <c r="J12" s="7"/>
      <c r="K12" s="7">
        <v>4812.2375000000002</v>
      </c>
      <c r="L12" s="7"/>
      <c r="M12" s="7">
        <v>4812.2375000000002</v>
      </c>
      <c r="N12" s="61">
        <v>-3.2823572907270115E-3</v>
      </c>
      <c r="O12" s="61">
        <v>-3.2823572907270115E-3</v>
      </c>
    </row>
    <row r="13" spans="1:15">
      <c r="A13">
        <v>2000</v>
      </c>
      <c r="B13" s="1">
        <v>8821</v>
      </c>
      <c r="C13" s="7">
        <v>382739</v>
      </c>
      <c r="D13" s="2">
        <v>12.25</v>
      </c>
      <c r="E13" s="7">
        <v>4689</v>
      </c>
      <c r="F13">
        <v>20</v>
      </c>
      <c r="G13" s="61">
        <v>1.846220677671595E-2</v>
      </c>
      <c r="I13" s="7">
        <v>396750</v>
      </c>
      <c r="J13" s="7"/>
      <c r="K13" s="7">
        <v>4860.1875</v>
      </c>
      <c r="L13" s="7"/>
      <c r="M13" s="7">
        <v>4860.1875</v>
      </c>
      <c r="N13" s="61">
        <v>9.9641798643561597E-3</v>
      </c>
      <c r="O13" s="61">
        <v>9.9641798643561597E-3</v>
      </c>
    </row>
    <row r="14" spans="1:15">
      <c r="A14">
        <v>2001</v>
      </c>
      <c r="B14" s="1">
        <v>8840</v>
      </c>
      <c r="C14" s="7">
        <v>427359</v>
      </c>
      <c r="D14" s="2">
        <v>12.11</v>
      </c>
      <c r="E14" s="7">
        <v>5175</v>
      </c>
      <c r="F14">
        <v>17</v>
      </c>
      <c r="G14" s="61">
        <v>0.10364683301343569</v>
      </c>
      <c r="I14" s="7">
        <v>436250</v>
      </c>
      <c r="J14" s="7"/>
      <c r="K14" s="7">
        <v>5282.9875000000002</v>
      </c>
      <c r="L14" s="7"/>
      <c r="M14" s="7">
        <v>5282.9875000000002</v>
      </c>
      <c r="N14" s="61">
        <v>8.6992528580430273E-2</v>
      </c>
      <c r="O14" s="61">
        <v>8.6992528580430273E-2</v>
      </c>
    </row>
    <row r="15" spans="1:15">
      <c r="A15">
        <v>2002</v>
      </c>
      <c r="B15" s="1">
        <v>8845</v>
      </c>
      <c r="C15" s="7">
        <v>477709</v>
      </c>
      <c r="D15" s="2">
        <v>11.28</v>
      </c>
      <c r="E15" s="7">
        <v>5389</v>
      </c>
      <c r="F15">
        <v>20</v>
      </c>
      <c r="G15" s="61">
        <v>4.1352657004830817E-2</v>
      </c>
      <c r="I15" s="7">
        <v>470500</v>
      </c>
      <c r="J15" s="7"/>
      <c r="K15" s="7">
        <v>5307.24</v>
      </c>
      <c r="L15" s="7"/>
      <c r="M15" s="7">
        <v>5307.24</v>
      </c>
      <c r="N15" s="61">
        <v>4.5906790428711375E-3</v>
      </c>
      <c r="O15" s="61">
        <v>4.5906790428711375E-3</v>
      </c>
    </row>
    <row r="16" spans="1:15">
      <c r="A16">
        <v>2003</v>
      </c>
      <c r="B16" s="1">
        <v>8898</v>
      </c>
      <c r="C16" s="7">
        <v>527430</v>
      </c>
      <c r="D16" s="2">
        <v>10.95</v>
      </c>
      <c r="E16" s="7">
        <v>5775</v>
      </c>
      <c r="F16">
        <v>22</v>
      </c>
      <c r="G16" s="61">
        <v>7.1627389125997309E-2</v>
      </c>
      <c r="I16" s="7">
        <v>511250</v>
      </c>
      <c r="J16" s="7"/>
      <c r="K16" s="7">
        <v>5598.1875</v>
      </c>
      <c r="L16" s="7"/>
      <c r="M16" s="7">
        <v>5598.1875</v>
      </c>
      <c r="N16" s="61">
        <v>5.4820867343478019E-2</v>
      </c>
      <c r="O16" s="61">
        <v>5.4820867343478019E-2</v>
      </c>
    </row>
    <row r="17" spans="1:15">
      <c r="A17">
        <v>2004</v>
      </c>
      <c r="B17" s="1">
        <v>8887</v>
      </c>
      <c r="C17" s="7">
        <v>613954</v>
      </c>
      <c r="D17" s="2">
        <v>10.47</v>
      </c>
      <c r="E17" s="7">
        <v>6428</v>
      </c>
      <c r="F17">
        <v>20</v>
      </c>
      <c r="G17" s="61">
        <v>0.1130735930735931</v>
      </c>
      <c r="I17" s="7">
        <v>585500</v>
      </c>
      <c r="J17" s="7"/>
      <c r="K17" s="7">
        <v>6130.1850000000013</v>
      </c>
      <c r="L17" s="7"/>
      <c r="M17" s="7">
        <v>6130.1850000000013</v>
      </c>
      <c r="N17" s="61">
        <v>9.5030311149814306E-2</v>
      </c>
      <c r="O17" s="61">
        <v>9.5030311149814306E-2</v>
      </c>
    </row>
    <row r="18" spans="1:15">
      <c r="A18">
        <v>2005</v>
      </c>
      <c r="B18" s="1">
        <v>8899</v>
      </c>
      <c r="C18" s="7">
        <v>639120</v>
      </c>
      <c r="D18" s="2">
        <v>11.34</v>
      </c>
      <c r="E18" s="7">
        <v>7248</v>
      </c>
      <c r="F18">
        <v>13</v>
      </c>
      <c r="G18" s="61">
        <v>0.12756689483509653</v>
      </c>
      <c r="I18" s="7">
        <v>598250</v>
      </c>
      <c r="J18" s="7"/>
      <c r="K18" s="7">
        <v>6784.1550000000007</v>
      </c>
      <c r="L18" s="7"/>
      <c r="M18" s="7">
        <v>6784.1550000000007</v>
      </c>
      <c r="N18" s="61">
        <v>0.10668030410175211</v>
      </c>
      <c r="O18" s="61">
        <v>0.10668030410175211</v>
      </c>
    </row>
    <row r="19" spans="1:15">
      <c r="A19">
        <v>2006</v>
      </c>
      <c r="B19" s="1">
        <v>8910</v>
      </c>
      <c r="C19" s="7">
        <v>696540</v>
      </c>
      <c r="D19" s="2">
        <v>11.11</v>
      </c>
      <c r="E19" s="7">
        <v>7739</v>
      </c>
      <c r="F19">
        <v>12</v>
      </c>
      <c r="G19" s="61">
        <v>6.7742825607064017E-2</v>
      </c>
      <c r="I19" s="7">
        <v>645000</v>
      </c>
      <c r="J19" s="7"/>
      <c r="K19" s="7">
        <v>7165.9500000000007</v>
      </c>
      <c r="L19" s="7"/>
      <c r="M19" s="7">
        <v>7165.9500000000007</v>
      </c>
      <c r="N19" s="61">
        <v>5.6277458283308768E-2</v>
      </c>
      <c r="O19" s="61">
        <v>5.6277458283308768E-2</v>
      </c>
    </row>
    <row r="20" spans="1:15">
      <c r="A20">
        <v>2007</v>
      </c>
      <c r="B20" s="1">
        <v>8917</v>
      </c>
      <c r="C20" s="7">
        <v>728903</v>
      </c>
      <c r="D20" s="2">
        <v>11.34</v>
      </c>
      <c r="E20" s="7">
        <v>8266</v>
      </c>
      <c r="F20">
        <v>12</v>
      </c>
      <c r="G20" s="61">
        <v>6.8096653314381639E-2</v>
      </c>
      <c r="I20" s="7">
        <v>682250</v>
      </c>
      <c r="J20" s="7"/>
      <c r="K20" s="7">
        <v>7736.7150000000001</v>
      </c>
      <c r="L20" s="7">
        <v>198.08145000000002</v>
      </c>
      <c r="M20" s="7">
        <v>7934.7964499999998</v>
      </c>
      <c r="N20" s="61">
        <v>7.9649592866263275E-2</v>
      </c>
      <c r="O20" s="61">
        <v>0.10729162916291624</v>
      </c>
    </row>
    <row r="21" spans="1:15">
      <c r="A21">
        <v>2008</v>
      </c>
      <c r="B21" s="1">
        <v>8922</v>
      </c>
      <c r="C21" s="7">
        <v>701925</v>
      </c>
      <c r="D21" s="2">
        <v>12.52</v>
      </c>
      <c r="E21" s="7">
        <v>8788</v>
      </c>
      <c r="F21">
        <v>11</v>
      </c>
      <c r="G21" s="61">
        <v>6.3150254052746213E-2</v>
      </c>
      <c r="I21" s="7">
        <v>649500</v>
      </c>
      <c r="J21" s="7"/>
      <c r="K21" s="7">
        <v>8131.74</v>
      </c>
      <c r="L21" s="7">
        <v>206.3922</v>
      </c>
      <c r="M21" s="7">
        <v>8338.1322</v>
      </c>
      <c r="N21" s="61">
        <v>5.1058491879305334E-2</v>
      </c>
      <c r="O21" s="61">
        <v>5.0831266125295427E-2</v>
      </c>
    </row>
    <row r="22" spans="1:15">
      <c r="A22">
        <v>2009</v>
      </c>
      <c r="B22" s="1">
        <v>8934</v>
      </c>
      <c r="C22" s="7">
        <v>702346</v>
      </c>
      <c r="D22" s="2">
        <v>12.97</v>
      </c>
      <c r="E22" s="7">
        <v>9109</v>
      </c>
      <c r="F22">
        <v>11</v>
      </c>
      <c r="G22" s="61">
        <v>3.652708238507052E-2</v>
      </c>
      <c r="I22" s="7">
        <v>640750</v>
      </c>
      <c r="J22" s="7"/>
      <c r="K22" s="7">
        <v>8310.5275000000001</v>
      </c>
      <c r="L22" s="7">
        <v>210.40582499999999</v>
      </c>
      <c r="M22" s="7">
        <v>8520.933325</v>
      </c>
      <c r="N22" s="61">
        <v>2.1986376839397304E-2</v>
      </c>
      <c r="O22" s="61">
        <v>2.192351003981452E-2</v>
      </c>
    </row>
    <row r="23" spans="1:15">
      <c r="A23">
        <v>2010</v>
      </c>
      <c r="B23" s="1">
        <v>8944</v>
      </c>
      <c r="C23" s="7">
        <v>691470</v>
      </c>
      <c r="D23" s="2">
        <v>13.86</v>
      </c>
      <c r="E23" s="7">
        <v>9584</v>
      </c>
      <c r="F23">
        <v>11</v>
      </c>
      <c r="G23" s="61">
        <v>5.2146229004281563E-2</v>
      </c>
      <c r="I23" s="7">
        <v>629750</v>
      </c>
      <c r="J23" s="7"/>
      <c r="K23" s="7">
        <v>8728.3349999999991</v>
      </c>
      <c r="L23" s="7">
        <v>220.27005</v>
      </c>
      <c r="M23" s="7">
        <v>8948.6050499999983</v>
      </c>
      <c r="N23" s="61">
        <v>5.0274486186346001E-2</v>
      </c>
      <c r="O23" s="61">
        <v>5.0190713703301748E-2</v>
      </c>
    </row>
    <row r="24" spans="1:15">
      <c r="A24">
        <v>2011</v>
      </c>
      <c r="B24" s="1">
        <v>8949</v>
      </c>
      <c r="C24" s="7">
        <v>696677</v>
      </c>
      <c r="D24" s="2">
        <v>14.4</v>
      </c>
      <c r="E24" s="7">
        <v>10032</v>
      </c>
      <c r="F24">
        <v>10</v>
      </c>
      <c r="G24" s="61">
        <v>4.6744574290484175E-2</v>
      </c>
      <c r="I24" s="7">
        <v>634250</v>
      </c>
      <c r="J24" s="7"/>
      <c r="K24" s="7">
        <v>9133.2000000000007</v>
      </c>
      <c r="L24" s="7">
        <v>230.79600000000002</v>
      </c>
      <c r="M24" s="7">
        <v>9363.996000000001</v>
      </c>
      <c r="N24" s="61">
        <v>4.6385135309311654E-2</v>
      </c>
      <c r="O24" s="61">
        <v>4.6419631627390157E-2</v>
      </c>
    </row>
    <row r="25" spans="1:15">
      <c r="A25">
        <v>2012</v>
      </c>
      <c r="B25" s="1">
        <v>8963</v>
      </c>
      <c r="C25" s="7">
        <v>697450</v>
      </c>
      <c r="D25" s="2">
        <v>14.97</v>
      </c>
      <c r="E25" s="7">
        <v>10441</v>
      </c>
      <c r="F25">
        <v>10</v>
      </c>
      <c r="G25" s="61">
        <v>4.0769537480063844E-2</v>
      </c>
      <c r="I25" s="7">
        <v>632250</v>
      </c>
      <c r="J25" s="7"/>
      <c r="K25" s="7">
        <v>9464.7825000000012</v>
      </c>
      <c r="L25" s="7">
        <v>239.03347499999998</v>
      </c>
      <c r="M25" s="7">
        <v>9703.8159750000013</v>
      </c>
      <c r="N25" s="61">
        <v>3.6305183287347331E-2</v>
      </c>
      <c r="O25" s="61">
        <v>3.6290059820615062E-2</v>
      </c>
    </row>
    <row r="26" spans="1:15">
      <c r="A26">
        <v>2013</v>
      </c>
      <c r="B26" s="1">
        <v>8978</v>
      </c>
      <c r="C26" s="7">
        <v>717526</v>
      </c>
      <c r="D26" s="2">
        <v>15.2</v>
      </c>
      <c r="E26" s="7">
        <v>10906</v>
      </c>
      <c r="F26">
        <v>9</v>
      </c>
      <c r="G26" s="61">
        <v>4.4535963988123761E-2</v>
      </c>
      <c r="I26" s="7">
        <v>643750</v>
      </c>
      <c r="J26" s="7"/>
      <c r="K26" s="7">
        <v>9785</v>
      </c>
      <c r="L26" s="7">
        <v>247.95000000000002</v>
      </c>
      <c r="M26" s="7">
        <v>10032.950000000001</v>
      </c>
      <c r="N26" s="61">
        <v>3.3832525998352292E-2</v>
      </c>
      <c r="O26" s="61">
        <v>3.3917999460000958E-2</v>
      </c>
    </row>
    <row r="27" spans="1:15">
      <c r="A27">
        <v>2014</v>
      </c>
      <c r="B27" s="1">
        <v>8996</v>
      </c>
      <c r="C27" s="7">
        <v>740204</v>
      </c>
      <c r="D27" s="2">
        <v>15.51</v>
      </c>
      <c r="E27" s="7">
        <v>11481</v>
      </c>
      <c r="F27">
        <v>9</v>
      </c>
      <c r="G27" s="61">
        <v>5.2723271593618115E-2</v>
      </c>
      <c r="I27" s="7">
        <v>660250</v>
      </c>
      <c r="J27" s="7"/>
      <c r="K27" s="7">
        <v>10240.477500000001</v>
      </c>
      <c r="L27" s="7">
        <v>260.684325</v>
      </c>
      <c r="M27" s="7">
        <v>10501.161825000001</v>
      </c>
      <c r="N27" s="61">
        <v>4.6548543689320487E-2</v>
      </c>
      <c r="O27" s="61">
        <v>4.6667413372936117E-2</v>
      </c>
    </row>
    <row r="28" spans="1:15">
      <c r="A28">
        <v>2015</v>
      </c>
      <c r="B28" s="1">
        <v>9003</v>
      </c>
      <c r="C28" s="7">
        <v>820366</v>
      </c>
      <c r="D28" s="2">
        <v>14.86</v>
      </c>
      <c r="E28" s="7">
        <v>12191</v>
      </c>
      <c r="F28">
        <v>8</v>
      </c>
      <c r="G28" s="61">
        <v>6.1841303022384775E-2</v>
      </c>
      <c r="I28" s="7">
        <v>717500</v>
      </c>
      <c r="J28" s="7"/>
      <c r="K28" s="7">
        <v>10662.05</v>
      </c>
      <c r="L28" s="7">
        <v>275.28149999999994</v>
      </c>
      <c r="M28" s="7">
        <v>10937.331499999998</v>
      </c>
      <c r="N28" s="61">
        <v>4.1167269787956595E-2</v>
      </c>
      <c r="O28" s="61">
        <v>4.1535373158578803E-2</v>
      </c>
    </row>
    <row r="29" spans="1:15">
      <c r="A29">
        <v>2016</v>
      </c>
      <c r="B29" s="1">
        <v>9025</v>
      </c>
      <c r="C29" s="7">
        <v>887355</v>
      </c>
      <c r="D29" s="2">
        <v>14.6</v>
      </c>
      <c r="E29" s="7">
        <v>12955</v>
      </c>
      <c r="G29" s="61">
        <v>6.2669182183578087E-2</v>
      </c>
      <c r="I29" s="7">
        <v>754500</v>
      </c>
      <c r="J29" s="7"/>
      <c r="K29" s="7">
        <v>11015.699999999999</v>
      </c>
      <c r="L29" s="7">
        <v>286.67099999999999</v>
      </c>
      <c r="M29" s="7">
        <v>11302.370999999999</v>
      </c>
      <c r="N29" s="61">
        <v>3.3169043476629634E-2</v>
      </c>
      <c r="O29" s="61">
        <v>3.3375554174251754E-2</v>
      </c>
    </row>
    <row r="31" spans="1:15" ht="16" thickBot="1"/>
    <row r="32" spans="1:15" ht="60" customHeight="1">
      <c r="F32" s="71" t="s">
        <v>40</v>
      </c>
      <c r="G32" s="72" t="s">
        <v>43</v>
      </c>
      <c r="H32" s="73"/>
      <c r="I32" s="72" t="s">
        <v>81</v>
      </c>
      <c r="J32" s="72"/>
      <c r="K32" s="74" t="s">
        <v>80</v>
      </c>
    </row>
    <row r="33" spans="6:11">
      <c r="F33" s="39" t="s">
        <v>35</v>
      </c>
      <c r="G33" s="75">
        <f>(E8/E3)^0.2-1</f>
        <v>7.9020300124758691E-2</v>
      </c>
      <c r="H33" s="33" t="s">
        <v>41</v>
      </c>
      <c r="I33" s="75">
        <f>(K8/K3)^0.2-1</f>
        <v>7.3659476097139631E-2</v>
      </c>
      <c r="J33" s="33" t="s">
        <v>42</v>
      </c>
      <c r="K33" s="76">
        <f>((1+G33)/(1+I33))-1</f>
        <v>4.9930393639390225E-3</v>
      </c>
    </row>
    <row r="34" spans="6:11">
      <c r="F34" s="39" t="s">
        <v>34</v>
      </c>
      <c r="G34" s="75">
        <f>(E13/E8)^0.2-1</f>
        <v>2.9429139151508021E-2</v>
      </c>
      <c r="H34" s="33" t="s">
        <v>41</v>
      </c>
      <c r="I34" s="75">
        <f>(K13/K8)^0.2-1</f>
        <v>1.7539589186286841E-2</v>
      </c>
      <c r="J34" s="33" t="s">
        <v>42</v>
      </c>
      <c r="K34" s="76">
        <f>((1+G34)/(1+I34))-1</f>
        <v>1.1684606762798477E-2</v>
      </c>
    </row>
    <row r="35" spans="6:11">
      <c r="F35" s="39" t="s">
        <v>36</v>
      </c>
      <c r="G35" s="75">
        <f>(E18/E13)^0.2-1</f>
        <v>9.100713393672577E-2</v>
      </c>
      <c r="H35" s="33" t="s">
        <v>41</v>
      </c>
      <c r="I35" s="75">
        <f>(K18/K13)^0.2-1</f>
        <v>6.8977458977885764E-2</v>
      </c>
      <c r="J35" s="33" t="s">
        <v>42</v>
      </c>
      <c r="K35" s="76">
        <f>((1+G35)/(1+I35))-1</f>
        <v>2.0608175386508165E-2</v>
      </c>
    </row>
    <row r="36" spans="6:11">
      <c r="F36" s="39" t="s">
        <v>37</v>
      </c>
      <c r="G36" s="75">
        <f>(E23/E18)^0.2-1</f>
        <v>5.7464323288831221E-2</v>
      </c>
      <c r="H36" s="33" t="s">
        <v>41</v>
      </c>
      <c r="I36" s="75">
        <f>(K23/K18)^0.2-1</f>
        <v>5.1688509438278851E-2</v>
      </c>
      <c r="J36" s="33" t="s">
        <v>42</v>
      </c>
      <c r="K36" s="76">
        <f>((1+G36)/(1+I36))-1</f>
        <v>5.4919434782427778E-3</v>
      </c>
    </row>
    <row r="37" spans="6:11">
      <c r="F37" s="39" t="s">
        <v>38</v>
      </c>
      <c r="G37" s="75">
        <f>(E28/E23)^0.2-1</f>
        <v>4.9297178919037732E-2</v>
      </c>
      <c r="H37" s="33" t="s">
        <v>41</v>
      </c>
      <c r="I37" s="75">
        <f>(K28/K23)^0.2-1</f>
        <v>4.0834937504681479E-2</v>
      </c>
      <c r="J37" s="33" t="s">
        <v>42</v>
      </c>
      <c r="K37" s="76">
        <f>((1+G37)/(1+I37))-1</f>
        <v>8.130243431916151E-3</v>
      </c>
    </row>
    <row r="38" spans="6:11">
      <c r="F38" s="39"/>
      <c r="G38" s="33"/>
      <c r="H38" s="33"/>
      <c r="I38" s="33"/>
      <c r="J38" s="33"/>
      <c r="K38" s="77"/>
    </row>
    <row r="39" spans="6:11" ht="16" thickBot="1">
      <c r="F39" s="78" t="s">
        <v>39</v>
      </c>
      <c r="G39" s="79">
        <f>(E29/E3)^(1/26)-1</f>
        <v>6.1083401834209683E-2</v>
      </c>
      <c r="H39" s="80" t="s">
        <v>41</v>
      </c>
      <c r="I39" s="79">
        <f>(K29/K3)^(1/26)-1</f>
        <v>4.9677069415464015E-2</v>
      </c>
      <c r="J39" s="80" t="s">
        <v>42</v>
      </c>
      <c r="K39" s="81">
        <f>((1+G39)/(1+I39))-1</f>
        <v>1.0866515760983075E-2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workbookViewId="0"/>
  </sheetViews>
  <sheetFormatPr baseColWidth="10" defaultRowHeight="15" x14ac:dyDescent="0"/>
  <cols>
    <col min="1" max="1" width="2.1640625" customWidth="1"/>
    <col min="2" max="2" width="6.5" customWidth="1"/>
    <col min="4" max="4" width="16.83203125" customWidth="1"/>
    <col min="5" max="5" width="13.6640625" customWidth="1"/>
    <col min="6" max="6" width="30.33203125" customWidth="1"/>
    <col min="7" max="8" width="5.83203125" customWidth="1"/>
    <col min="9" max="9" width="31.83203125" customWidth="1"/>
  </cols>
  <sheetData>
    <row r="1" spans="2:9" ht="7" customHeight="1" thickBot="1"/>
    <row r="2" spans="2:9">
      <c r="B2" s="34" t="s">
        <v>44</v>
      </c>
      <c r="C2" s="35"/>
      <c r="D2" s="35"/>
      <c r="E2" s="35"/>
      <c r="F2" s="35"/>
      <c r="G2" s="35"/>
      <c r="H2" s="35"/>
      <c r="I2" s="36"/>
    </row>
    <row r="3" spans="2:9">
      <c r="B3" s="43"/>
      <c r="C3" s="26"/>
      <c r="D3" s="26"/>
      <c r="E3" s="26"/>
      <c r="F3" s="26"/>
      <c r="G3" s="26" t="s">
        <v>45</v>
      </c>
      <c r="H3" s="26"/>
      <c r="I3" s="40"/>
    </row>
    <row r="4" spans="2:9" ht="30">
      <c r="B4" s="99" t="s">
        <v>0</v>
      </c>
      <c r="C4" s="100" t="s">
        <v>46</v>
      </c>
      <c r="D4" s="101" t="s">
        <v>47</v>
      </c>
      <c r="E4" s="102" t="s">
        <v>48</v>
      </c>
      <c r="F4" s="101" t="s">
        <v>49</v>
      </c>
      <c r="G4" s="101" t="s">
        <v>50</v>
      </c>
      <c r="H4" s="101" t="s">
        <v>51</v>
      </c>
      <c r="I4" s="103" t="s">
        <v>52</v>
      </c>
    </row>
    <row r="5" spans="2:9" s="133" customFormat="1" ht="30" customHeight="1">
      <c r="B5" s="128">
        <v>1989</v>
      </c>
      <c r="C5" s="129" t="s">
        <v>53</v>
      </c>
      <c r="D5" s="129" t="s">
        <v>54</v>
      </c>
      <c r="E5" s="130">
        <v>11000000</v>
      </c>
      <c r="F5" s="129" t="s">
        <v>55</v>
      </c>
      <c r="G5" s="131">
        <v>5643</v>
      </c>
      <c r="H5" s="132">
        <v>5007</v>
      </c>
      <c r="I5" s="135"/>
    </row>
    <row r="6" spans="2:9" s="133" customFormat="1" ht="30" customHeight="1">
      <c r="B6" s="128">
        <v>1991</v>
      </c>
      <c r="C6" s="129" t="s">
        <v>53</v>
      </c>
      <c r="D6" s="129" t="s">
        <v>56</v>
      </c>
      <c r="E6" s="130">
        <v>1097829</v>
      </c>
      <c r="F6" s="129"/>
      <c r="G6" s="131">
        <v>6584</v>
      </c>
      <c r="H6" s="132">
        <v>5721</v>
      </c>
      <c r="I6" s="135"/>
    </row>
    <row r="7" spans="2:9" s="133" customFormat="1" ht="30" customHeight="1">
      <c r="B7" s="128">
        <v>1993</v>
      </c>
      <c r="C7" s="129" t="s">
        <v>53</v>
      </c>
      <c r="D7" s="129" t="s">
        <v>56</v>
      </c>
      <c r="E7" s="130">
        <v>2718092</v>
      </c>
      <c r="F7" s="129"/>
      <c r="G7" s="131">
        <v>6247</v>
      </c>
      <c r="H7" s="132">
        <v>3654</v>
      </c>
      <c r="I7" s="135"/>
    </row>
    <row r="8" spans="2:9" s="133" customFormat="1" ht="30" customHeight="1">
      <c r="B8" s="128">
        <v>1996</v>
      </c>
      <c r="C8" s="129" t="s">
        <v>53</v>
      </c>
      <c r="D8" s="129" t="s">
        <v>56</v>
      </c>
      <c r="E8" s="130">
        <v>1500000</v>
      </c>
      <c r="F8" s="129"/>
      <c r="G8" s="131">
        <v>4539</v>
      </c>
      <c r="H8" s="132">
        <v>4338</v>
      </c>
      <c r="I8" s="135" t="s">
        <v>57</v>
      </c>
    </row>
    <row r="9" spans="2:9" s="133" customFormat="1" ht="30" customHeight="1">
      <c r="B9" s="128">
        <v>1999</v>
      </c>
      <c r="C9" s="134" t="s">
        <v>58</v>
      </c>
      <c r="D9" s="129" t="s">
        <v>54</v>
      </c>
      <c r="E9" s="130">
        <v>68200000</v>
      </c>
      <c r="F9" s="129" t="s">
        <v>59</v>
      </c>
      <c r="G9" s="132">
        <v>4529</v>
      </c>
      <c r="H9" s="131">
        <v>5456</v>
      </c>
      <c r="I9" s="135"/>
    </row>
    <row r="10" spans="2:9" s="133" customFormat="1" ht="30" customHeight="1">
      <c r="B10" s="128">
        <v>2000</v>
      </c>
      <c r="C10" s="129" t="s">
        <v>53</v>
      </c>
      <c r="D10" s="129" t="s">
        <v>54</v>
      </c>
      <c r="E10" s="130">
        <v>52235000</v>
      </c>
      <c r="F10" s="129" t="s">
        <v>59</v>
      </c>
      <c r="G10" s="131">
        <v>6327</v>
      </c>
      <c r="H10" s="132">
        <v>3191</v>
      </c>
      <c r="I10" s="135"/>
    </row>
    <row r="11" spans="2:9" s="133" customFormat="1" ht="30" customHeight="1">
      <c r="B11" s="128">
        <v>2001</v>
      </c>
      <c r="C11" s="129" t="s">
        <v>53</v>
      </c>
      <c r="D11" s="129" t="s">
        <v>56</v>
      </c>
      <c r="E11" s="130">
        <v>3440829</v>
      </c>
      <c r="F11" s="129"/>
      <c r="G11" s="131">
        <v>5402</v>
      </c>
      <c r="H11" s="132">
        <v>3058</v>
      </c>
      <c r="I11" s="135"/>
    </row>
    <row r="12" spans="2:9" s="133" customFormat="1" ht="30" customHeight="1">
      <c r="B12" s="128">
        <v>2003</v>
      </c>
      <c r="C12" s="129" t="s">
        <v>53</v>
      </c>
      <c r="D12" s="129" t="s">
        <v>54</v>
      </c>
      <c r="E12" s="130">
        <v>42550000</v>
      </c>
      <c r="F12" s="129" t="s">
        <v>60</v>
      </c>
      <c r="G12" s="131">
        <v>4426</v>
      </c>
      <c r="H12" s="132">
        <v>3561</v>
      </c>
      <c r="I12" s="135" t="s">
        <v>61</v>
      </c>
    </row>
    <row r="13" spans="2:9" s="133" customFormat="1" ht="30" customHeight="1">
      <c r="B13" s="128">
        <v>2004</v>
      </c>
      <c r="C13" s="129" t="s">
        <v>58</v>
      </c>
      <c r="D13" s="129" t="s">
        <v>56</v>
      </c>
      <c r="E13" s="130">
        <v>4957000</v>
      </c>
      <c r="F13" s="129"/>
      <c r="G13" s="132">
        <v>5634</v>
      </c>
      <c r="H13" s="131">
        <v>6019</v>
      </c>
      <c r="I13" s="135"/>
    </row>
    <row r="14" spans="2:9" s="133" customFormat="1" ht="30" customHeight="1">
      <c r="B14" s="128">
        <v>2005</v>
      </c>
      <c r="C14" s="129" t="s">
        <v>53</v>
      </c>
      <c r="D14" s="129" t="s">
        <v>56</v>
      </c>
      <c r="E14" s="130">
        <v>4224340</v>
      </c>
      <c r="F14" s="129"/>
      <c r="G14" s="131">
        <v>7343</v>
      </c>
      <c r="H14" s="132">
        <v>5492</v>
      </c>
      <c r="I14" s="135" t="s">
        <v>62</v>
      </c>
    </row>
    <row r="15" spans="2:9" s="133" customFormat="1" ht="30" customHeight="1">
      <c r="B15" s="128">
        <v>2007</v>
      </c>
      <c r="C15" s="129" t="s">
        <v>58</v>
      </c>
      <c r="D15" s="129" t="s">
        <v>56</v>
      </c>
      <c r="E15" s="130">
        <v>3166166</v>
      </c>
      <c r="F15" s="129"/>
      <c r="G15" s="132">
        <v>5144</v>
      </c>
      <c r="H15" s="131">
        <v>5370</v>
      </c>
      <c r="I15" s="135" t="s">
        <v>63</v>
      </c>
    </row>
    <row r="16" spans="2:9" s="133" customFormat="1" ht="30" customHeight="1">
      <c r="B16" s="128">
        <v>2007</v>
      </c>
      <c r="C16" s="129" t="s">
        <v>53</v>
      </c>
      <c r="D16" s="129" t="s">
        <v>56</v>
      </c>
      <c r="E16" s="130">
        <v>1858435</v>
      </c>
      <c r="F16" s="129"/>
      <c r="G16" s="131">
        <v>5492</v>
      </c>
      <c r="H16" s="132">
        <v>5013</v>
      </c>
      <c r="I16" s="135" t="s">
        <v>64</v>
      </c>
    </row>
    <row r="17" spans="2:9" s="133" customFormat="1" ht="30" customHeight="1">
      <c r="B17" s="128">
        <v>2008</v>
      </c>
      <c r="C17" s="129" t="s">
        <v>53</v>
      </c>
      <c r="D17" s="129" t="s">
        <v>56</v>
      </c>
      <c r="E17" s="130">
        <v>4636987</v>
      </c>
      <c r="F17" s="129"/>
      <c r="G17" s="131">
        <v>6391</v>
      </c>
      <c r="H17" s="132">
        <v>5400</v>
      </c>
      <c r="I17" s="135"/>
    </row>
    <row r="18" spans="2:9" s="133" customFormat="1" ht="30" customHeight="1">
      <c r="B18" s="128">
        <v>2008</v>
      </c>
      <c r="C18" s="129" t="s">
        <v>53</v>
      </c>
      <c r="D18" s="129" t="s">
        <v>54</v>
      </c>
      <c r="E18" s="130">
        <v>27500000</v>
      </c>
      <c r="F18" s="129" t="s">
        <v>65</v>
      </c>
      <c r="G18" s="131">
        <v>6013</v>
      </c>
      <c r="H18" s="132">
        <v>5684</v>
      </c>
      <c r="I18" s="135"/>
    </row>
    <row r="19" spans="2:9" s="133" customFormat="1" ht="30" customHeight="1">
      <c r="B19" s="128">
        <v>2012</v>
      </c>
      <c r="C19" s="129" t="s">
        <v>53</v>
      </c>
      <c r="D19" s="129" t="s">
        <v>54</v>
      </c>
      <c r="E19" s="130">
        <v>51800000</v>
      </c>
      <c r="F19" s="129" t="s">
        <v>66</v>
      </c>
      <c r="G19" s="131">
        <v>4140</v>
      </c>
      <c r="H19" s="132">
        <v>1570</v>
      </c>
      <c r="I19" s="135" t="s">
        <v>67</v>
      </c>
    </row>
    <row r="20" spans="2:9">
      <c r="B20" s="43"/>
      <c r="C20" s="26"/>
      <c r="D20" s="26" t="s">
        <v>68</v>
      </c>
      <c r="E20" s="104">
        <f>SUM(E5:E19)-E21</f>
        <v>204561512</v>
      </c>
      <c r="F20" s="26"/>
      <c r="G20" s="105"/>
      <c r="H20" s="31"/>
      <c r="I20" s="40"/>
    </row>
    <row r="21" spans="2:9">
      <c r="B21" s="43"/>
      <c r="C21" s="26"/>
      <c r="D21" s="26" t="s">
        <v>69</v>
      </c>
      <c r="E21" s="104">
        <f>E9+E13+E15</f>
        <v>76323166</v>
      </c>
      <c r="F21" s="26"/>
      <c r="G21" s="105"/>
      <c r="H21" s="31"/>
      <c r="I21" s="40"/>
    </row>
    <row r="22" spans="2:9">
      <c r="B22" s="43"/>
      <c r="C22" s="26"/>
      <c r="D22" s="26"/>
      <c r="E22" s="104"/>
      <c r="F22" s="26"/>
      <c r="G22" s="105"/>
      <c r="H22" s="31"/>
      <c r="I22" s="40"/>
    </row>
    <row r="23" spans="2:9" ht="15" customHeight="1">
      <c r="B23" s="106" t="s">
        <v>807</v>
      </c>
      <c r="C23" s="107"/>
      <c r="D23" s="107"/>
      <c r="E23" s="107"/>
      <c r="F23" s="107"/>
      <c r="G23" s="107"/>
      <c r="H23" s="107"/>
      <c r="I23" s="108"/>
    </row>
    <row r="24" spans="2:9" ht="15" customHeight="1" thickBot="1">
      <c r="B24" s="109"/>
      <c r="C24" s="110"/>
      <c r="D24" s="110"/>
      <c r="E24" s="110"/>
      <c r="F24" s="110"/>
      <c r="G24" s="110"/>
      <c r="H24" s="110"/>
      <c r="I24" s="111"/>
    </row>
    <row r="25" spans="2:9">
      <c r="B25" s="98"/>
      <c r="C25" s="98"/>
      <c r="D25" s="98"/>
      <c r="E25" s="98"/>
      <c r="F25" s="98"/>
      <c r="G25" s="98"/>
      <c r="H25" s="98"/>
      <c r="I25" s="98"/>
    </row>
    <row r="27" spans="2:9">
      <c r="C27" s="95" t="s">
        <v>70</v>
      </c>
      <c r="D27" s="94"/>
      <c r="E27" s="94"/>
      <c r="F27" s="94"/>
    </row>
    <row r="28" spans="2:9" ht="30">
      <c r="C28" s="91" t="s">
        <v>0</v>
      </c>
      <c r="D28" s="92" t="s">
        <v>47</v>
      </c>
      <c r="E28" s="91" t="s">
        <v>48</v>
      </c>
      <c r="F28" s="92" t="s">
        <v>49</v>
      </c>
      <c r="G28" s="96" t="s">
        <v>71</v>
      </c>
    </row>
    <row r="29" spans="2:9">
      <c r="C29">
        <v>1989</v>
      </c>
      <c r="D29" t="s">
        <v>54</v>
      </c>
      <c r="E29" s="93">
        <v>11000000</v>
      </c>
      <c r="F29" t="s">
        <v>55</v>
      </c>
      <c r="G29" s="97" t="s">
        <v>35</v>
      </c>
    </row>
    <row r="30" spans="2:9">
      <c r="C30">
        <v>1991</v>
      </c>
      <c r="D30" t="s">
        <v>56</v>
      </c>
      <c r="E30" s="93">
        <v>1097829</v>
      </c>
      <c r="G30" s="97" t="s">
        <v>35</v>
      </c>
    </row>
    <row r="31" spans="2:9">
      <c r="C31">
        <v>1993</v>
      </c>
      <c r="D31" t="s">
        <v>56</v>
      </c>
      <c r="E31" s="93">
        <v>2718092</v>
      </c>
      <c r="G31" s="97" t="s">
        <v>35</v>
      </c>
    </row>
    <row r="32" spans="2:9">
      <c r="C32">
        <v>1996</v>
      </c>
      <c r="D32" t="s">
        <v>56</v>
      </c>
      <c r="E32" s="93">
        <v>1500000</v>
      </c>
      <c r="G32" s="97" t="s">
        <v>34</v>
      </c>
    </row>
    <row r="33" spans="3:7">
      <c r="C33">
        <v>2000</v>
      </c>
      <c r="D33" t="s">
        <v>54</v>
      </c>
      <c r="E33" s="93">
        <v>52235000</v>
      </c>
      <c r="F33" t="s">
        <v>59</v>
      </c>
      <c r="G33" s="97" t="s">
        <v>36</v>
      </c>
    </row>
    <row r="34" spans="3:7">
      <c r="C34">
        <v>2001</v>
      </c>
      <c r="D34" t="s">
        <v>56</v>
      </c>
      <c r="E34" s="93">
        <v>3440829</v>
      </c>
      <c r="G34" s="97" t="s">
        <v>36</v>
      </c>
    </row>
    <row r="35" spans="3:7">
      <c r="C35">
        <v>2003</v>
      </c>
      <c r="D35" t="s">
        <v>54</v>
      </c>
      <c r="E35" s="93">
        <v>42550000</v>
      </c>
      <c r="F35" t="s">
        <v>60</v>
      </c>
      <c r="G35" s="97" t="s">
        <v>36</v>
      </c>
    </row>
    <row r="36" spans="3:7">
      <c r="C36">
        <v>2005</v>
      </c>
      <c r="D36" t="s">
        <v>56</v>
      </c>
      <c r="E36" s="93">
        <v>4224340</v>
      </c>
      <c r="G36" s="97" t="s">
        <v>37</v>
      </c>
    </row>
    <row r="37" spans="3:7">
      <c r="C37">
        <v>2007</v>
      </c>
      <c r="D37" t="s">
        <v>56</v>
      </c>
      <c r="E37" s="93">
        <v>1858435</v>
      </c>
      <c r="G37" s="97" t="s">
        <v>37</v>
      </c>
    </row>
    <row r="38" spans="3:7">
      <c r="C38">
        <v>2008</v>
      </c>
      <c r="D38" t="s">
        <v>56</v>
      </c>
      <c r="E38" s="93">
        <v>4636987</v>
      </c>
      <c r="G38" s="97" t="s">
        <v>37</v>
      </c>
    </row>
    <row r="39" spans="3:7">
      <c r="C39">
        <v>2008</v>
      </c>
      <c r="D39" t="s">
        <v>54</v>
      </c>
      <c r="E39" s="93">
        <v>27500000</v>
      </c>
      <c r="F39" t="s">
        <v>65</v>
      </c>
      <c r="G39" s="97" t="s">
        <v>37</v>
      </c>
    </row>
    <row r="40" spans="3:7">
      <c r="C40">
        <v>2012</v>
      </c>
      <c r="D40" t="s">
        <v>54</v>
      </c>
      <c r="E40" s="93">
        <v>51800000</v>
      </c>
      <c r="F40" t="s">
        <v>66</v>
      </c>
      <c r="G40" s="97" t="s">
        <v>38</v>
      </c>
    </row>
    <row r="41" spans="3:7">
      <c r="E41" s="93">
        <f>SUM(E29:E40)</f>
        <v>204561512</v>
      </c>
      <c r="G41" s="97"/>
    </row>
    <row r="42" spans="3:7">
      <c r="E42" s="93"/>
      <c r="G42" s="97"/>
    </row>
    <row r="44" spans="3:7" ht="16" thickBot="1"/>
    <row r="45" spans="3:7" ht="75">
      <c r="D45" s="112" t="s">
        <v>72</v>
      </c>
      <c r="E45" s="113" t="s">
        <v>73</v>
      </c>
      <c r="F45" s="114" t="s">
        <v>74</v>
      </c>
    </row>
    <row r="46" spans="3:7">
      <c r="D46" s="39" t="s">
        <v>35</v>
      </c>
      <c r="E46" s="104">
        <v>14815921</v>
      </c>
      <c r="F46" s="76">
        <v>7.3659476097139631E-2</v>
      </c>
    </row>
    <row r="47" spans="3:7">
      <c r="D47" s="39" t="s">
        <v>34</v>
      </c>
      <c r="E47" s="104">
        <v>1500000</v>
      </c>
      <c r="F47" s="76">
        <v>1.7539589186286841E-2</v>
      </c>
    </row>
    <row r="48" spans="3:7">
      <c r="D48" s="39" t="s">
        <v>36</v>
      </c>
      <c r="E48" s="104">
        <v>98225829</v>
      </c>
      <c r="F48" s="76">
        <v>6.8977458977885764E-2</v>
      </c>
    </row>
    <row r="49" spans="4:6">
      <c r="D49" s="39" t="s">
        <v>37</v>
      </c>
      <c r="E49" s="104">
        <v>38219762</v>
      </c>
      <c r="F49" s="76">
        <v>5.6943849266555935E-2</v>
      </c>
    </row>
    <row r="50" spans="4:6">
      <c r="D50" s="39" t="s">
        <v>38</v>
      </c>
      <c r="E50" s="104">
        <v>51800000</v>
      </c>
      <c r="F50" s="76">
        <v>4.0953205578912799E-2</v>
      </c>
    </row>
    <row r="51" spans="4:6">
      <c r="D51" s="39"/>
      <c r="E51" s="104"/>
      <c r="F51" s="76"/>
    </row>
    <row r="52" spans="4:6" ht="16" thickBot="1">
      <c r="D52" s="78" t="s">
        <v>75</v>
      </c>
      <c r="E52" s="115">
        <v>204561512</v>
      </c>
      <c r="F52" s="81">
        <v>5.0714784033701443E-2</v>
      </c>
    </row>
  </sheetData>
  <mergeCells count="2">
    <mergeCell ref="C27:F27"/>
    <mergeCell ref="B23:I2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/>
  </sheetViews>
  <sheetFormatPr baseColWidth="10" defaultRowHeight="15" x14ac:dyDescent="0"/>
  <cols>
    <col min="1" max="1" width="2.33203125" customWidth="1"/>
    <col min="2" max="2" width="12.6640625" customWidth="1"/>
    <col min="3" max="3" width="12.83203125" customWidth="1"/>
    <col min="4" max="4" width="11.83203125" customWidth="1"/>
    <col min="5" max="5" width="3.1640625" customWidth="1"/>
    <col min="7" max="7" width="3.5" customWidth="1"/>
  </cols>
  <sheetData>
    <row r="1" spans="2:8" ht="7" customHeight="1" thickBot="1"/>
    <row r="2" spans="2:8" ht="105">
      <c r="B2" s="112" t="s">
        <v>78</v>
      </c>
      <c r="C2" s="113" t="s">
        <v>79</v>
      </c>
      <c r="D2" s="113" t="s">
        <v>82</v>
      </c>
      <c r="E2" s="113"/>
      <c r="F2" s="113" t="s">
        <v>76</v>
      </c>
      <c r="G2" s="113"/>
      <c r="H2" s="114" t="s">
        <v>77</v>
      </c>
    </row>
    <row r="3" spans="2:8">
      <c r="B3" s="39" t="s">
        <v>35</v>
      </c>
      <c r="C3" s="116">
        <v>14815921</v>
      </c>
      <c r="D3" s="75">
        <v>7.3659476097139631E-2</v>
      </c>
      <c r="E3" s="33" t="s">
        <v>41</v>
      </c>
      <c r="F3" s="75">
        <v>2.5000000000000001E-2</v>
      </c>
      <c r="G3" s="75" t="s">
        <v>42</v>
      </c>
      <c r="H3" s="76">
        <f>((1+D3)/(1+F3))-1</f>
        <v>4.7472659606965673E-2</v>
      </c>
    </row>
    <row r="4" spans="2:8">
      <c r="B4" s="39" t="s">
        <v>34</v>
      </c>
      <c r="C4" s="116">
        <v>1500000</v>
      </c>
      <c r="D4" s="75">
        <v>1.7539589186286841E-2</v>
      </c>
      <c r="E4" s="33" t="s">
        <v>41</v>
      </c>
      <c r="F4" s="75">
        <v>2.5000000000000001E-2</v>
      </c>
      <c r="G4" s="75" t="s">
        <v>42</v>
      </c>
      <c r="H4" s="76">
        <f t="shared" ref="H4:H9" si="0">((1+D4)/(1+F4))-1</f>
        <v>-7.2784495743541955E-3</v>
      </c>
    </row>
    <row r="5" spans="2:8">
      <c r="B5" s="39" t="s">
        <v>36</v>
      </c>
      <c r="C5" s="116">
        <v>98225829</v>
      </c>
      <c r="D5" s="75">
        <v>6.8977458977885764E-2</v>
      </c>
      <c r="E5" s="33" t="s">
        <v>41</v>
      </c>
      <c r="F5" s="75">
        <v>2.5000000000000001E-2</v>
      </c>
      <c r="G5" s="75" t="s">
        <v>42</v>
      </c>
      <c r="H5" s="76">
        <f t="shared" si="0"/>
        <v>4.2904838027205683E-2</v>
      </c>
    </row>
    <row r="6" spans="2:8">
      <c r="B6" s="39" t="s">
        <v>37</v>
      </c>
      <c r="C6" s="116">
        <v>38219762</v>
      </c>
      <c r="D6" s="75">
        <v>5.6943849266555935E-2</v>
      </c>
      <c r="E6" s="33" t="s">
        <v>41</v>
      </c>
      <c r="F6" s="75">
        <v>2.5000000000000001E-2</v>
      </c>
      <c r="G6" s="75" t="s">
        <v>42</v>
      </c>
      <c r="H6" s="76">
        <f t="shared" si="0"/>
        <v>3.116473099176198E-2</v>
      </c>
    </row>
    <row r="7" spans="2:8">
      <c r="B7" s="39" t="s">
        <v>38</v>
      </c>
      <c r="C7" s="116">
        <v>51800000</v>
      </c>
      <c r="D7" s="75">
        <v>4.0953205578912799E-2</v>
      </c>
      <c r="E7" s="33" t="s">
        <v>41</v>
      </c>
      <c r="F7" s="75">
        <v>2.5000000000000001E-2</v>
      </c>
      <c r="G7" s="75" t="s">
        <v>42</v>
      </c>
      <c r="H7" s="76">
        <f t="shared" si="0"/>
        <v>1.5564103003817387E-2</v>
      </c>
    </row>
    <row r="8" spans="2:8">
      <c r="B8" s="39"/>
      <c r="C8" s="116"/>
      <c r="D8" s="75"/>
      <c r="E8" s="75"/>
      <c r="F8" s="33"/>
      <c r="G8" s="33"/>
      <c r="H8" s="77"/>
    </row>
    <row r="9" spans="2:8" ht="16" thickBot="1">
      <c r="B9" s="78" t="s">
        <v>75</v>
      </c>
      <c r="C9" s="117">
        <v>204561512</v>
      </c>
      <c r="D9" s="79">
        <v>5.0714784033701443E-2</v>
      </c>
      <c r="E9" s="80" t="s">
        <v>41</v>
      </c>
      <c r="F9" s="79">
        <v>2.5000000000000001E-2</v>
      </c>
      <c r="G9" s="79" t="s">
        <v>42</v>
      </c>
      <c r="H9" s="81">
        <f t="shared" si="0"/>
        <v>2.5087594179221018E-2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Lexington Tax Rank Hi-Lo Mass.</vt:lpstr>
      <vt:lpstr>Composite unimproved Lex house</vt:lpstr>
      <vt:lpstr>Role of "new growth"</vt:lpstr>
      <vt:lpstr>Past Overrides, Debt exclusions</vt:lpstr>
      <vt:lpstr>Typical tax Prop 2.5+overrides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Mehr</dc:creator>
  <cp:lastModifiedBy>Patrick Mehr</cp:lastModifiedBy>
  <dcterms:created xsi:type="dcterms:W3CDTF">2016-04-04T13:59:35Z</dcterms:created>
  <dcterms:modified xsi:type="dcterms:W3CDTF">2016-04-05T20:53:39Z</dcterms:modified>
</cp:coreProperties>
</file>